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422" documentId="13_ncr:1_{F6CB121F-512D-4AA6-A0C1-0FB36C537598}" xr6:coauthVersionLast="47" xr6:coauthVersionMax="47" xr10:uidLastSave="{5A843861-949A-41F5-AB95-B6EC4B56DA5A}"/>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I2" i="6"/>
  <c r="I5" i="6"/>
  <c r="L2" i="6"/>
  <c r="L5" i="6"/>
  <c r="L4" i="6"/>
  <c r="J5" i="6"/>
  <c r="J2" i="6"/>
  <c r="J4" i="6"/>
  <c r="I4" i="6"/>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B4" i="5"/>
  <c r="B5" i="5"/>
  <c r="B6" i="5"/>
  <c r="B7" i="5"/>
  <c r="B8" i="5"/>
  <c r="B9" i="5"/>
  <c r="B10" i="5"/>
  <c r="B11" i="5"/>
  <c r="B12" i="5"/>
  <c r="B13" i="5"/>
  <c r="B14" i="5"/>
  <c r="B15" i="5"/>
  <c r="B16"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<sst xmlns="http://schemas.openxmlformats.org/spreadsheetml/2006/main" count="178608" uniqueCount="39088">
  <si>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</si>
  <si>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</si>
  <si>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</si>
  <si>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</si>
  <si>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</si>
  <si>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</si>
  <si>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</si>
  <si>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</si>
  <si>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</si>
  <si>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</si>
  <si>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</si>
  <si>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</si>
  <si>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</si>
  <si>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</si>
  <si>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</si>
  <si>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</si>
  <si>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</si>
  <si>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</si>
  <si>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</si>
  <si>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</si>
  <si>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</si>
  <si>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</si>
  <si>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</si>
  <si>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</si>
  <si>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</si>
  <si>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</si>
  <si>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</si>
  <si>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</si>
  <si>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</si>
  <si>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</si>
  <si>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</si>
  <si>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</si>
  <si>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</si>
  <si>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</si>
  <si>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</si>
  <si>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</si>
  <si>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</si>
  <si>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</si>
  <si>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</si>
  <si>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</si>
  <si>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</si>
  <si>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</si>
  <si>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</si>
  <si>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</si>
  <si>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</si>
  <si>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</si>
  <si>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</si>
  <si>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</si>
  <si>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</si>
  <si>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</si>
  <si>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</si>
  <si>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</si>
  <si>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</si>
  <si>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</si>
  <si>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</si>
  <si>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</si>
  <si>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</si>
  <si>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</si>
  <si>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</si>
  <si>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</si>
  <si>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</si>
  <si>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</si>
  <si>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</si>
  <si>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</si>
  <si>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</si>
  <si>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</si>
  <si>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</si>
  <si>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</si>
  <si>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</si>
  <si>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</si>
  <si>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</si>
  <si>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</si>
  <si>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</si>
  <si>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</si>
  <si>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</si>
  <si>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</si>
  <si>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</si>
  <si>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</si>
  <si>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</si>
  <si>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</si>
  <si>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</si>
  <si>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</si>
  <si>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</si>
  <si>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</si>
  <si>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</si>
  <si>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</si>
  <si>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</si>
  <si>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</si>
  <si>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</si>
  <si>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</si>
  <si>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</si>
  <si>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</si>
  <si>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</si>
  <si>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</si>
  <si>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</si>
  <si>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</si>
  <si>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</si>
  <si>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</si>
  <si>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</si>
  <si>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</si>
  <si>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</si>
  <si>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</si>
  <si>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</si>
  <si>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</si>
  <si>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</si>
  <si>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</si>
  <si>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</si>
  <si>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</si>
  <si>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</si>
  <si>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</si>
  <si>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</si>
  <si>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</si>
  <si>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</si>
  <si>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</si>
  <si>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</si>
  <si>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</si>
  <si>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</si>
  <si>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</si>
  <si>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</si>
  <si>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</si>
  <si>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</si>
  <si>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</si>
  <si>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</si>
  <si>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</si>
  <si>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</si>
  <si>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</si>
  <si>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</si>
  <si>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</si>
  <si>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</si>
  <si>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</si>
  <si>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</si>
  <si>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</si>
  <si>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</si>
  <si>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</si>
  <si>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</si>
  <si>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</si>
  <si>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</si>
  <si>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</si>
  <si>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</si>
  <si>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</si>
  <si>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</si>
  <si>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</si>
  <si>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</si>
  <si>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</si>
  <si>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</si>
  <si>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</si>
  <si>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</si>
  <si>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</si>
  <si>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</si>
  <si>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</si>
  <si>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</si>
  <si>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</si>
  <si>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</si>
  <si>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</si>
  <si>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</si>
  <si>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</si>
  <si>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</si>
  <si>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</si>
  <si>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</si>
  <si>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</si>
  <si>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</si>
  <si>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</si>
  <si>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</si>
  <si>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</si>
  <si>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</si>
  <si>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</si>
  <si>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</si>
  <si>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</si>
  <si>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</si>
  <si>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</si>
  <si>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</si>
  <si>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</si>
  <si>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</si>
  <si>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</si>
  <si>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</si>
  <si>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</si>
  <si>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</si>
  <si>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</si>
  <si>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</si>
  <si>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</si>
  <si>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</si>
  <si>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</si>
  <si>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</si>
  <si>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</si>
  <si>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</si>
  <si>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</si>
  <si>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</si>
  <si>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</si>
  <si>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</si>
  <si>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</si>
  <si>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</si>
  <si>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</si>
  <si>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</si>
  <si>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</si>
  <si>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</si>
  <si>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</si>
  <si>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</si>
  <si>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</si>
  <si>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</si>
  <si>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</si>
  <si>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</si>
  <si>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</si>
  <si>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</si>
  <si>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</si>
  <si>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</si>
  <si>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</si>
  <si>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</si>
  <si>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</si>
  <si>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</si>
  <si>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</si>
  <si>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</si>
  <si>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</si>
  <si>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</si>
  <si>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</si>
  <si>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</si>
  <si>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</si>
  <si>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</si>
  <si>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</si>
  <si>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</si>
  <si>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</si>
  <si>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</si>
  <si>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</si>
  <si>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</si>
  <si>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</si>
  <si>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</si>
  <si>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</si>
  <si>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</si>
  <si>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</si>
  <si>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</si>
  <si>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</si>
  <si>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</si>
  <si>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</si>
  <si>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</si>
  <si>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</si>
  <si>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</si>
  <si>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</si>
  <si>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</si>
  <si>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</si>
  <si>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</si>
  <si>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</si>
  <si>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</si>
  <si>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</si>
  <si>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</si>
  <si>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</si>
  <si>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</si>
  <si>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</si>
  <si>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</si>
  <si>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</si>
  <si>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</si>
  <si>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</si>
  <si>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</si>
  <si>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</si>
  <si>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</si>
  <si>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</si>
  <si>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</si>
  <si>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</si>
  <si>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</si>
  <si>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</si>
  <si>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</si>
  <si>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</si>
  <si>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</si>
  <si>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</si>
  <si>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</si>
  <si>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</si>
  <si>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</si>
  <si>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</si>
  <si>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</si>
  <si>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</si>
  <si>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</si>
  <si>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</si>
  <si>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</si>
  <si>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</si>
  <si>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</si>
  <si>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</si>
  <si>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</si>
  <si>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</si>
  <si>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</si>
  <si>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</si>
  <si>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</si>
  <si>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</si>
  <si>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</si>
  <si>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</si>
  <si>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</si>
  <si>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</si>
  <si>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</si>
  <si>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</si>
  <si>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</si>
  <si>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</si>
  <si>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</si>
  <si>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</si>
  <si>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</si>
  <si>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</si>
  <si>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</si>
  <si>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</si>
  <si>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</si>
  <si>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</si>
  <si>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</si>
  <si>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</si>
  <si>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</si>
  <si>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</si>
  <si>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</si>
  <si>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</si>
  <si>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</si>
  <si>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</si>
  <si>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</si>
  <si>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</si>
  <si>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</si>
  <si>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</si>
  <si>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</si>
  <si>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</si>
  <si>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</si>
  <si>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</si>
  <si>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</si>
  <si>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</si>
  <si>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</si>
  <si>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</si>
  <si>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</si>
  <si>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</si>
  <si>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</si>
  <si>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</si>
  <si>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</si>
  <si>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</si>
  <si>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</si>
  <si>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</si>
  <si>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</si>
  <si>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</si>
  <si>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</si>
  <si>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</si>
  <si>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</si>
  <si>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</si>
  <si>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</si>
  <si>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</si>
  <si>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</si>
  <si>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</si>
  <si>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</si>
  <si>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</si>
  <si>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</si>
  <si>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</si>
  <si>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</si>
  <si>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</si>
  <si>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</si>
  <si>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</si>
  <si>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</si>
  <si>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</si>
  <si>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</si>
  <si>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</si>
  <si>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</si>
  <si>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</si>
  <si>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</si>
  <si>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</si>
  <si>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</si>
  <si>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</si>
  <si>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</si>
  <si>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</si>
  <si>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</si>
  <si>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</si>
  <si>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</si>
  <si>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</si>
  <si>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</si>
  <si>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</si>
  <si>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</si>
  <si>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</si>
  <si>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</si>
  <si>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</si>
  <si>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</si>
  <si>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</si>
  <si>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</si>
  <si>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</si>
  <si>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</si>
  <si>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</si>
  <si>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</si>
  <si>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</si>
  <si>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</si>
  <si>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</si>
  <si>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</si>
  <si>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</si>
  <si>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</si>
  <si>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</si>
  <si>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</si>
  <si>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</si>
  <si>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</si>
  <si>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</si>
  <si>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</si>
  <si>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</si>
  <si>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</si>
  <si>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</si>
  <si>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</si>
  <si>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</si>
  <si>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</si>
  <si>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</si>
  <si>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</si>
  <si>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</si>
  <si>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</si>
  <si>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</si>
  <si>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</si>
  <si>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</si>
  <si>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</si>
  <si>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</si>
  <si>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</si>
  <si>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</si>
  <si>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</si>
  <si>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</si>
  <si>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</si>
  <si>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</si>
  <si>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</si>
  <si>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</si>
  <si>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</si>
  <si>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</si>
  <si>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</si>
  <si>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</si>
  <si>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</si>
  <si>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</si>
  <si>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</si>
  <si>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</si>
  <si>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</si>
  <si>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</si>
  <si>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</si>
  <si>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</si>
  <si>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</si>
  <si>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</si>
  <si>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</si>
  <si>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</si>
  <si>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</si>
  <si>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</si>
  <si>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</si>
  <si>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</si>
  <si>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</si>
  <si>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</si>
  <si>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</si>
  <si>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</si>
  <si>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</si>
  <si>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</si>
  <si>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</si>
  <si>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</si>
  <si>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</si>
  <si>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</si>
  <si>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</si>
  <si>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</si>
  <si>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</si>
  <si>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</si>
  <si>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</si>
  <si>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</si>
  <si>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</si>
  <si>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</si>
  <si>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</si>
  <si>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</si>
  <si>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</si>
  <si>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</si>
  <si>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</si>
  <si>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</si>
  <si>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</si>
  <si>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</si>
  <si>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</si>
  <si>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</si>
  <si>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</si>
  <si>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</si>
  <si>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</si>
  <si>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</si>
  <si>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</si>
  <si>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</si>
  <si>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</si>
  <si>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</si>
  <si>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</si>
  <si>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</si>
  <si>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</si>
  <si>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</si>
  <si>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</si>
  <si>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</si>
  <si>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</si>
  <si>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</si>
  <si>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</si>
  <si>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</si>
  <si>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</si>
  <si>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</si>
  <si>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</si>
  <si>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</si>
  <si>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</si>
  <si>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</si>
  <si>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</si>
  <si>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</si>
  <si>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</si>
  <si>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</si>
  <si>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</si>
  <si>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</si>
  <si>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</si>
  <si>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</si>
  <si>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</si>
  <si>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</si>
  <si>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</si>
  <si>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</si>
  <si>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</si>
  <si>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</si>
  <si>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</si>
  <si>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</si>
  <si>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</si>
  <si>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</si>
  <si>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</si>
  <si>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</si>
  <si>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</si>
  <si>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</si>
  <si>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</si>
  <si>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</si>
  <si>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</si>
  <si>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</si>
  <si>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</si>
  <si>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</si>
  <si>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</si>
  <si>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</si>
  <si>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</si>
  <si>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</si>
  <si>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</si>
  <si>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</si>
  <si>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</si>
  <si>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</si>
  <si>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</si>
  <si>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</si>
  <si>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</si>
  <si>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</si>
  <si>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</si>
  <si>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</si>
  <si>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</si>
  <si>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</si>
  <si>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</si>
  <si>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</si>
  <si>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</si>
  <si>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</si>
  <si>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</si>
  <si>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</si>
  <si>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</si>
  <si>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</si>
  <si>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</si>
  <si>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</si>
  <si>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</si>
  <si>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</si>
  <si>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</si>
  <si>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</si>
  <si>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</si>
  <si>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</si>
  <si>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</si>
  <si>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</si>
  <si>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</si>
  <si>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</si>
  <si>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</si>
  <si>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</si>
  <si>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</si>
  <si>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</si>
  <si>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</si>
  <si>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</si>
  <si>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</si>
  <si>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</si>
  <si>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</si>
  <si>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</si>
  <si>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</si>
  <si>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</si>
  <si>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</si>
  <si>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</si>
  <si>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</si>
  <si>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</si>
  <si>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</si>
  <si>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</si>
  <si>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</si>
  <si>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</si>
  <si>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</si>
  <si>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</si>
  <si>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</si>
  <si>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</si>
  <si>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</si>
  <si>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</si>
  <si>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</si>
  <si>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</si>
  <si>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</si>
  <si>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</si>
  <si>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</si>
  <si>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</si>
  <si>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</si>
  <si>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</si>
  <si>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</si>
  <si>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</si>
  <si>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</si>
  <si>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</si>
  <si>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</si>
  <si>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</si>
  <si>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</si>
  <si>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</si>
  <si>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</si>
  <si>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</si>
  <si>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</si>
  <si>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</si>
  <si>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</si>
  <si>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</si>
  <si>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</si>
  <si>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</si>
  <si>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</si>
  <si>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</si>
  <si>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</si>
  <si>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</si>
  <si>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</si>
  <si>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</si>
  <si>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</si>
  <si>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</si>
  <si>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</si>
  <si>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</si>
  <si>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</si>
  <si>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</si>
  <si>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</si>
  <si>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</si>
  <si>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</si>
  <si>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</si>
  <si>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</si>
  <si>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</si>
  <si>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</si>
  <si>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</si>
  <si>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</si>
  <si>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</si>
  <si>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</si>
  <si>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</si>
  <si>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</si>
  <si>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</si>
  <si>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</si>
  <si>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</si>
  <si>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</si>
  <si>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</si>
  <si>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</si>
  <si>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</si>
  <si>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</si>
  <si>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</si>
  <si>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</si>
  <si>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</si>
  <si>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</si>
  <si>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</si>
  <si>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</si>
  <si>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</si>
  <si>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</si>
  <si>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</si>
  <si>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</si>
  <si>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</si>
  <si>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</si>
  <si>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</si>
  <si>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</si>
  <si>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</si>
  <si>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</si>
  <si>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</si>
  <si>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</si>
  <si>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</si>
  <si>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</si>
  <si>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</si>
  <si>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</si>
  <si>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</si>
  <si>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</si>
  <si>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</si>
  <si>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</si>
  <si>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</si>
  <si>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</si>
  <si>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</si>
  <si>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</si>
  <si>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</si>
  <si>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</si>
  <si>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</si>
  <si>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</si>
  <si>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</si>
  <si>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</si>
  <si>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</si>
  <si>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</si>
  <si>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</si>
  <si>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</si>
  <si>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</si>
  <si>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</si>
  <si>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</si>
  <si>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</si>
  <si>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</si>
  <si>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</si>
  <si>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</si>
  <si>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</si>
  <si>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</si>
  <si>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</si>
  <si>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</si>
  <si>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</si>
  <si>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</si>
  <si>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</si>
  <si>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</si>
  <si>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</si>
  <si>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</si>
  <si>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</si>
  <si>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</si>
  <si>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</si>
  <si>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</si>
  <si>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</si>
  <si>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</si>
  <si>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</si>
  <si>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</si>
  <si>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</si>
  <si>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</si>
  <si>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</si>
  <si>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</si>
  <si>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</si>
  <si>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</si>
  <si>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</si>
  <si>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</si>
  <si>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</si>
  <si>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</si>
  <si>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</si>
  <si>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</si>
  <si>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</si>
  <si>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</si>
  <si>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</si>
  <si>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</si>
  <si>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</si>
  <si>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</si>
  <si>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</si>
  <si>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</si>
  <si>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</si>
  <si>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</si>
  <si>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</si>
  <si>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</si>
  <si>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</si>
  <si>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</si>
  <si>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</si>
  <si>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</si>
  <si>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</si>
  <si>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</si>
  <si>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</si>
  <si>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</si>
  <si>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</si>
  <si>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</si>
  <si>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</si>
  <si>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</si>
  <si>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</si>
  <si>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</si>
  <si>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</si>
  <si>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</si>
  <si>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</si>
  <si>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</si>
  <si>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</si>
  <si>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</si>
  <si>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</si>
  <si>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</si>
  <si>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</si>
  <si>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</si>
  <si>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</si>
  <si>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</si>
  <si>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</si>
  <si>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</si>
  <si>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</si>
  <si>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</si>
  <si>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</si>
  <si>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</si>
  <si>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</si>
  <si>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</si>
  <si>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</si>
  <si>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</si>
  <si>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</si>
  <si>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</si>
  <si>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</si>
  <si>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</si>
  <si>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</si>
  <si>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</si>
  <si>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</si>
  <si>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</si>
  <si>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</si>
  <si>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</si>
  <si>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</si>
  <si>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</si>
  <si>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</si>
  <si>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</si>
  <si>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</si>
  <si>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</si>
  <si>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</si>
  <si>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</si>
  <si>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</si>
  <si>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</si>
  <si>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</si>
  <si>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</si>
  <si>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</si>
  <si>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</si>
  <si>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</si>
  <si>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</si>
  <si>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</si>
  <si>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</si>
  <si>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</si>
  <si>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</si>
  <si>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</si>
  <si>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</si>
  <si>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</si>
  <si>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</si>
  <si>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</si>
  <si>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</si>
  <si>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</si>
  <si>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</si>
  <si>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</si>
  <si>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</si>
  <si>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</si>
  <si>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</si>
  <si>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</si>
  <si>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</si>
  <si>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</si>
  <si>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</si>
  <si>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</si>
  <si>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</si>
  <si>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</si>
  <si>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</si>
  <si>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</si>
  <si>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</si>
  <si>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</si>
  <si>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</si>
  <si>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</si>
  <si>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</si>
  <si>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</si>
  <si>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</si>
  <si>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</si>
  <si>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</si>
  <si>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</si>
  <si>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</si>
  <si>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</si>
  <si>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</si>
  <si>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</si>
  <si>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</si>
  <si>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</si>
  <si>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</si>
  <si>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</si>
  <si>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</si>
  <si>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</si>
  <si>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</si>
  <si>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</si>
  <si>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</si>
  <si>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</si>
  <si>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</si>
  <si>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</si>
  <si>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</si>
  <si>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</si>
  <si>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</si>
  <si>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</si>
  <si>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</si>
  <si>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</si>
  <si>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</si>
  <si>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</si>
  <si>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</si>
  <si>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</si>
  <si>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</si>
  <si>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</si>
  <si>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</si>
  <si>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</si>
  <si>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</si>
  <si>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</si>
  <si>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</si>
  <si>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</si>
  <si>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</si>
  <si>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</si>
  <si>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</si>
  <si>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</si>
  <si>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</si>
  <si>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</si>
  <si>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</si>
  <si>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</si>
  <si>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</si>
  <si>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</si>
  <si>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</si>
  <si>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</si>
  <si>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</si>
  <si>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</si>
  <si>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</si>
  <si>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</si>
  <si>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</si>
  <si>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</si>
  <si>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</si>
  <si>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</si>
  <si>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</si>
  <si>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</si>
  <si>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</si>
  <si>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</si>
  <si>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</si>
  <si>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</si>
  <si>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</si>
  <si>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</si>
  <si>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</si>
  <si>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</si>
  <si>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</si>
  <si>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</si>
  <si>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</si>
  <si>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</si>
  <si>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</si>
  <si>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</si>
  <si>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</si>
  <si>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</si>
  <si>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</si>
  <si>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</si>
  <si>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</si>
  <si>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</si>
  <si>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</si>
  <si>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</si>
  <si>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</si>
  <si>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</si>
  <si>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</si>
  <si>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</si>
  <si>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</si>
  <si>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</si>
  <si>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</si>
  <si>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</si>
  <si>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</si>
  <si>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</si>
  <si>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</si>
  <si>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</si>
  <si>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</si>
  <si>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</si>
  <si>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</si>
  <si>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</si>
  <si>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</si>
  <si>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</si>
  <si>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</si>
  <si>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</si>
  <si>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</si>
  <si>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</si>
  <si>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</si>
  <si>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</si>
  <si>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</si>
  <si>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</si>
  <si>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</si>
  <si>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</si>
  <si>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</si>
  <si>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</si>
  <si>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</si>
  <si>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</si>
  <si>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</si>
  <si>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</si>
  <si>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</si>
  <si>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</si>
  <si>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</si>
  <si>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</si>
  <si>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</si>
  <si>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</si>
  <si>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</si>
  <si>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</si>
  <si>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</si>
  <si>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</si>
  <si>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</si>
  <si>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</si>
  <si>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</si>
  <si>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</si>
  <si>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</si>
  <si>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</si>
  <si>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</si>
  <si>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</si>
  <si>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</si>
  <si>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</si>
  <si>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</si>
  <si>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</si>
  <si>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</si>
  <si>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</si>
  <si>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</si>
  <si>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</si>
  <si>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</si>
  <si>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</si>
  <si>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</si>
  <si>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</si>
  <si>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</si>
  <si>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</si>
  <si>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</si>
  <si>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</si>
  <si>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</si>
  <si>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</si>
  <si>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</si>
  <si>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</si>
  <si>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</si>
  <si>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</si>
  <si>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</si>
  <si>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</si>
  <si>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</si>
  <si>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</si>
  <si>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</si>
  <si>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</si>
  <si>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</si>
  <si>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</si>
  <si>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</si>
  <si>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</si>
  <si>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</si>
  <si>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</si>
  <si>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</si>
  <si>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</si>
  <si>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</si>
  <si>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</si>
  <si>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</si>
  <si>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</si>
  <si>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</si>
  <si>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</si>
  <si>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</si>
  <si>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</si>
  <si>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</si>
  <si>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</si>
  <si>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</si>
  <si>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</si>
  <si>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</si>
  <si>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</si>
  <si>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</si>
  <si>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</si>
  <si>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</si>
  <si>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</si>
  <si>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</si>
  <si>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</si>
  <si>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</si>
  <si>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</si>
  <si>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</si>
  <si>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</si>
  <si>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</si>
  <si>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</si>
  <si>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</si>
  <si>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</si>
  <si>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</si>
  <si>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</si>
  <si>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</si>
  <si>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</si>
  <si>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</si>
  <si>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</si>
  <si>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</si>
  <si>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</si>
  <si>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</si>
  <si>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</si>
  <si>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</si>
  <si>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</si>
  <si>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</si>
  <si>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</si>
  <si>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</si>
  <si>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</si>
  <si>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</si>
  <si>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</si>
  <si>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</si>
  <si>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</si>
  <si>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</si>
  <si>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</si>
  <si>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</si>
  <si>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</si>
  <si>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</si>
  <si>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</si>
  <si>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</si>
  <si>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</si>
  <si>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</si>
  <si>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</si>
  <si>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</si>
  <si>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</si>
  <si>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</si>
  <si>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</si>
  <si>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</si>
  <si>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</si>
  <si>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</si>
  <si>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</si>
  <si>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</si>
  <si>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</si>
  <si>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</si>
  <si>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</si>
  <si>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</si>
  <si>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</si>
  <si>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</si>
  <si>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</si>
  <si>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</si>
  <si>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</si>
  <si>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</si>
  <si>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</si>
  <si>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</si>
  <si>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</si>
  <si>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</si>
  <si>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</si>
  <si>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</si>
  <si>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</si>
  <si>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</si>
  <si>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</si>
  <si>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</si>
  <si>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</si>
  <si>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</si>
  <si>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</si>
  <si>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</si>
  <si>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</si>
  <si>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</si>
  <si>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</si>
  <si>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</si>
  <si>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</si>
  <si>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</si>
  <si>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</si>
  <si>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</si>
  <si>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</si>
  <si>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</si>
  <si>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</si>
  <si>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</si>
  <si>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</si>
  <si>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</si>
  <si>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</si>
  <si>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</si>
  <si>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</si>
  <si>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</si>
  <si>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</si>
  <si>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</si>
  <si>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</si>
  <si>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</si>
  <si>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</si>
  <si>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</si>
  <si>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</si>
  <si>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</si>
  <si>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</si>
  <si>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</si>
  <si>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</si>
  <si>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</si>
  <si>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</si>
  <si>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</si>
  <si>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</si>
  <si>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</si>
  <si>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</si>
  <si>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</si>
  <si>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</si>
  <si>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</si>
  <si>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</si>
  <si>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</si>
  <si>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</si>
  <si>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</si>
  <si>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</si>
  <si>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</si>
  <si>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</si>
  <si>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</si>
  <si>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</si>
  <si>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</si>
  <si>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</si>
  <si>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</si>
  <si>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</si>
  <si>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</si>
  <si>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</si>
  <si>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</si>
  <si>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</si>
  <si>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</si>
  <si>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</si>
  <si>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</si>
  <si>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</si>
  <si>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</si>
  <si>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</si>
  <si>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</si>
  <si>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</si>
  <si>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</si>
  <si>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</si>
  <si>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</si>
  <si>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</si>
  <si>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</si>
  <si>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</si>
  <si>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</si>
  <si>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</si>
  <si>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</si>
  <si>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</si>
  <si>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</si>
  <si>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</si>
  <si>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</si>
  <si>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</si>
  <si>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</si>
  <si>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</si>
  <si>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</si>
  <si>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</si>
  <si>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</si>
  <si>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</si>
  <si>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</si>
  <si>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</si>
  <si>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</si>
  <si>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</si>
  <si>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</si>
  <si>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</si>
  <si>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</si>
  <si>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</si>
  <si>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</si>
  <si>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</si>
  <si>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</si>
  <si>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</si>
  <si>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</si>
  <si>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</si>
  <si>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</si>
  <si>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</si>
  <si>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</si>
  <si>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</si>
  <si>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</si>
  <si>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</si>
  <si>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</si>
  <si>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</si>
  <si>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</si>
  <si>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</si>
  <si>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</si>
  <si>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</si>
  <si>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</si>
  <si>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</si>
  <si>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</si>
  <si>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</si>
  <si>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</si>
  <si>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</si>
  <si>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</si>
  <si>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</si>
  <si>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</si>
  <si>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</si>
  <si>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</si>
  <si>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</si>
  <si>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</si>
  <si>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</si>
  <si>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</si>
  <si>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</si>
  <si>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</si>
  <si>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</si>
  <si>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</si>
  <si>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</si>
  <si>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</si>
  <si>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</si>
  <si>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</si>
  <si>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</si>
  <si>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</si>
  <si>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</si>
  <si>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</si>
  <si>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</si>
  <si>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</si>
  <si>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</si>
  <si>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</si>
  <si>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</si>
  <si>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</si>
  <si>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</si>
  <si>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</si>
  <si>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</si>
  <si>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</si>
  <si>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</si>
  <si>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</si>
  <si>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</si>
  <si>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</si>
  <si>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</si>
  <si>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</si>
  <si>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</si>
  <si>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</si>
  <si>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</si>
  <si>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</si>
  <si>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</si>
  <si>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</si>
  <si>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</si>
  <si>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</si>
  <si>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</si>
  <si>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</si>
  <si>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</si>
  <si>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</si>
  <si>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</si>
  <si>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</si>
  <si>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</si>
  <si>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</si>
  <si>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</si>
  <si>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</si>
  <si>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</si>
  <si>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</si>
  <si>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</si>
  <si>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</si>
  <si>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</si>
  <si>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</si>
  <si>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</si>
  <si>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</si>
  <si>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</si>
  <si>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</si>
  <si>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</si>
  <si>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</si>
  <si>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</si>
  <si>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</si>
  <si>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</si>
  <si>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</si>
  <si>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</si>
  <si>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</si>
  <si>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</si>
  <si>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</si>
  <si>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</si>
  <si>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</si>
  <si>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</si>
  <si>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</si>
  <si>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</si>
  <si>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</si>
  <si>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</si>
  <si>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</si>
  <si>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</si>
  <si>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</si>
  <si>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</si>
  <si>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</si>
  <si>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</si>
  <si>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</si>
  <si>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</si>
  <si>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</si>
  <si>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</si>
  <si>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</si>
  <si>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</si>
  <si>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</si>
  <si>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</si>
  <si>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</si>
  <si>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</si>
  <si>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</si>
  <si>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</si>
  <si>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</si>
  <si>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</si>
  <si>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</si>
  <si>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</si>
  <si>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</si>
  <si>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</si>
  <si>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</si>
  <si>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</si>
  <si>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</si>
  <si>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</si>
  <si>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</si>
  <si>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</si>
  <si>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</si>
  <si>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</si>
  <si>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</si>
  <si>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</si>
  <si>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</si>
  <si>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</si>
  <si>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</si>
  <si>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</si>
  <si>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</si>
  <si>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</si>
  <si>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</si>
  <si>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</si>
  <si>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</si>
  <si>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</si>
  <si>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</si>
  <si>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</si>
  <si>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</si>
  <si>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</si>
  <si>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</si>
  <si>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</si>
  <si>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</si>
  <si>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</si>
  <si>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</si>
  <si>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</si>
  <si>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</si>
  <si>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</si>
  <si>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</si>
  <si>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</si>
  <si>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</si>
  <si>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</si>
  <si>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</si>
  <si>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</si>
  <si>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</si>
  <si>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</si>
  <si>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</si>
  <si>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</si>
  <si>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</si>
  <si>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</si>
  <si>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</si>
  <si>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</si>
  <si>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</si>
  <si>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</si>
  <si>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</si>
  <si>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</si>
  <si>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</si>
  <si>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</si>
  <si>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</si>
  <si>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</si>
  <si>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</si>
  <si>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</si>
  <si>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</si>
  <si>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</si>
  <si>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</si>
  <si>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</si>
  <si>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</si>
  <si>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</si>
  <si>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</si>
  <si>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</si>
  <si>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</si>
  <si>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</si>
  <si>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</si>
  <si>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</si>
  <si>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</si>
  <si>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</si>
  <si>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</si>
  <si>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</si>
  <si>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</si>
  <si>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</si>
  <si>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</si>
  <si>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</si>
  <si>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</si>
  <si>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</si>
  <si>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</si>
  <si>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</si>
  <si>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</si>
  <si>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</si>
  <si>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</si>
  <si>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</si>
  <si>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</si>
  <si>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</si>
  <si>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</si>
  <si>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</si>
  <si>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</si>
  <si>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</si>
  <si>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</si>
  <si>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</si>
  <si>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</si>
  <si>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</si>
  <si>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</si>
  <si>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</si>
  <si>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</si>
  <si>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</si>
  <si>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</si>
  <si>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</si>
  <si>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</si>
  <si>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</si>
  <si>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</si>
  <si>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</si>
  <si>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</si>
  <si>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</si>
  <si>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</si>
  <si>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</si>
  <si>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</si>
  <si>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</si>
  <si>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</si>
  <si>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</si>
  <si>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</si>
  <si>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</si>
  <si>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</si>
  <si>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</si>
  <si>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</si>
  <si>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</si>
  <si>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</si>
  <si>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</si>
  <si>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</si>
  <si>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</si>
  <si>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</si>
  <si>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</si>
  <si>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</si>
  <si>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</si>
  <si>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</si>
  <si>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</si>
  <si>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</si>
  <si>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</si>
  <si>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</si>
  <si>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</si>
  <si>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</si>
  <si>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</si>
  <si>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</si>
  <si>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</si>
  <si>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</si>
  <si>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</si>
  <si>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</si>
  <si>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</si>
  <si>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</si>
  <si>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</si>
  <si>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</si>
  <si>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</si>
  <si>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</si>
  <si>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</si>
  <si>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</si>
  <si>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</si>
  <si>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</si>
  <si>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</si>
  <si>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</si>
  <si>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</si>
  <si>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</si>
  <si>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</si>
  <si>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</si>
  <si>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</si>
  <si>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</si>
  <si>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</si>
  <si>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</si>
  <si>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</si>
  <si>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</si>
  <si>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</si>
  <si>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</si>
  <si>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</si>
  <si>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</si>
  <si>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</si>
  <si>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</si>
  <si>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</si>
  <si>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</si>
  <si>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</si>
  <si>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</si>
  <si>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</si>
  <si>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</si>
  <si>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</si>
  <si>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</si>
  <si>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</si>
  <si>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</si>
  <si>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</si>
  <si>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</si>
  <si>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</si>
  <si>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</si>
  <si>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</si>
  <si>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</si>
  <si>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</si>
  <si>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</si>
  <si>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</si>
  <si>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</si>
  <si>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</si>
  <si>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</si>
  <si>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</si>
  <si>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</si>
  <si>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</si>
  <si>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</si>
  <si>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</si>
  <si>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</si>
  <si>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</si>
  <si>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</si>
  <si>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</si>
  <si>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</si>
  <si>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</si>
  <si>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</si>
  <si>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</si>
  <si>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</si>
  <si>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</si>
  <si>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</si>
  <si>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</si>
  <si>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</si>
  <si>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</si>
  <si>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</si>
  <si>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</si>
  <si>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</si>
  <si>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</si>
  <si>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</si>
  <si>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</si>
  <si>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</si>
  <si>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</si>
  <si>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</si>
  <si>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</si>
  <si>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</si>
  <si>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</si>
  <si>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</si>
  <si>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</si>
  <si>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</si>
  <si>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</si>
  <si>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</si>
  <si>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</si>
  <si>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</si>
  <si>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</si>
  <si>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</si>
  <si>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</si>
  <si>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</si>
  <si>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</si>
  <si>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</si>
  <si>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</si>
  <si>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</si>
  <si>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</si>
  <si>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</si>
  <si>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</si>
  <si>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</si>
  <si>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</si>
  <si>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</si>
  <si>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</si>
  <si>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</si>
  <si>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</si>
  <si>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</si>
  <si>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</si>
  <si>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</si>
  <si>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</si>
  <si>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</si>
  <si>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</si>
  <si>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</si>
  <si>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</si>
  <si>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</si>
  <si>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</si>
  <si>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</si>
  <si>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</si>
  <si>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</si>
  <si>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</si>
  <si>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</si>
  <si>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</si>
  <si>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</si>
  <si>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</si>
  <si>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</si>
  <si>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</si>
  <si>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</si>
  <si>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</si>
  <si>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</si>
  <si>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</si>
  <si>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</si>
  <si>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</si>
  <si>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</si>
  <si>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</si>
  <si>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</si>
  <si>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</si>
  <si>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</si>
  <si>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</si>
  <si>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</si>
  <si>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</si>
  <si>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</si>
  <si>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</si>
  <si>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</si>
  <si>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</si>
  <si>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</si>
  <si>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</si>
  <si>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</si>
  <si>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</si>
  <si>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</si>
  <si>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</si>
  <si>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</si>
  <si>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</si>
  <si>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</si>
  <si>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</si>
  <si>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</si>
  <si>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</si>
  <si>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</si>
  <si>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</si>
  <si>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</si>
  <si>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</si>
  <si>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</si>
  <si>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</si>
  <si>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</si>
  <si>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</si>
  <si>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</si>
  <si>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</si>
  <si>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</si>
  <si>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</si>
  <si>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</si>
  <si>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</si>
  <si>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</si>
  <si>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</si>
  <si>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</si>
  <si>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</si>
  <si>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</si>
  <si>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</si>
  <si>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</si>
  <si>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</si>
  <si>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</si>
  <si>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</si>
  <si>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</si>
  <si>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</si>
  <si>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</si>
  <si>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</si>
  <si>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</si>
  <si>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</si>
  <si>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</si>
  <si>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</si>
  <si>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</si>
  <si>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</si>
  <si>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</si>
  <si>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</si>
  <si>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</si>
  <si>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</si>
  <si>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</si>
  <si>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</si>
  <si>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</si>
  <si>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</si>
  <si>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</si>
  <si>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</si>
  <si>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</si>
  <si>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</si>
  <si>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</si>
  <si>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</si>
  <si>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</si>
  <si>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</si>
  <si>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</si>
  <si>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</si>
  <si>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</si>
  <si>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</si>
  <si>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</si>
  <si>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</si>
  <si>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</si>
  <si>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</si>
  <si>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</si>
  <si>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</si>
  <si>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</si>
  <si>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</si>
  <si>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</si>
  <si>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</si>
  <si>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</si>
  <si>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</si>
  <si>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</si>
  <si>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</si>
  <si>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</si>
  <si>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</si>
  <si>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</si>
  <si>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</si>
  <si>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</si>
  <si>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</si>
  <si>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</si>
  <si>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</si>
  <si>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</si>
  <si>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</si>
  <si>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</si>
  <si>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</si>
  <si>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</si>
  <si>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</si>
  <si>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</si>
  <si>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</si>
  <si>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</si>
  <si>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</si>
  <si>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</si>
  <si>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</si>
  <si>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</si>
  <si>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</si>
  <si>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</si>
  <si>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</si>
  <si>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</si>
  <si>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</si>
  <si>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</si>
  <si>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</si>
  <si>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</si>
  <si>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</si>
  <si>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</si>
  <si>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</si>
  <si>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</si>
  <si>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</si>
  <si>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</si>
  <si>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</si>
  <si>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</si>
  <si>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</si>
  <si>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</si>
  <si>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</si>
  <si>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</si>
  <si>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</si>
  <si>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</si>
  <si>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</si>
  <si>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</si>
  <si>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</si>
  <si>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</si>
  <si>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</si>
  <si>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</si>
  <si>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</si>
  <si>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</si>
  <si>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</si>
  <si>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</si>
  <si>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</si>
  <si>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</si>
  <si>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</si>
  <si>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</si>
  <si>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</si>
  <si>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</si>
  <si>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</si>
  <si>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</si>
  <si>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</si>
  <si>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</si>
  <si>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</si>
  <si>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</si>
  <si>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</si>
  <si>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</si>
  <si>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</si>
  <si>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</si>
  <si>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</si>
  <si>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</si>
  <si>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</si>
  <si>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</si>
  <si>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</si>
  <si>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</si>
  <si>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</si>
  <si>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</si>
  <si>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</si>
  <si>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</si>
  <si>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</si>
  <si>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</si>
  <si>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</si>
  <si>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</si>
  <si>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</si>
  <si>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</si>
  <si>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</si>
  <si>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</si>
  <si>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</si>
  <si>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</si>
  <si>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</si>
  <si>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</si>
  <si>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</si>
  <si>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</si>
  <si>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</si>
  <si>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</si>
  <si>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</si>
  <si>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</si>
  <si>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</si>
  <si>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</si>
  <si>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</si>
  <si>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</si>
  <si>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</si>
  <si>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</si>
  <si>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</si>
  <si>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</si>
  <si>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</si>
  <si>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</si>
  <si>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</si>
  <si>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</si>
  <si>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</si>
  <si>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</si>
  <si>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</si>
  <si>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</si>
  <si>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</si>
  <si>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</si>
  <si>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</si>
  <si>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</si>
  <si>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</si>
  <si>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</si>
  <si>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</si>
  <si>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</si>
  <si>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</si>
  <si>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</si>
  <si>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</si>
  <si>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</si>
  <si>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</si>
  <si>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</si>
  <si>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</si>
  <si>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</si>
  <si>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</si>
  <si>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</si>
  <si>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</si>
  <si>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</si>
  <si>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</si>
  <si>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</si>
  <si>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</si>
  <si>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</si>
  <si>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</si>
  <si>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</si>
  <si>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</si>
  <si>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</si>
  <si>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</si>
  <si>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</si>
  <si>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</si>
  <si>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</si>
  <si>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</si>
  <si>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</si>
  <si>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</si>
  <si>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</si>
  <si>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</si>
  <si>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</si>
  <si>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</si>
  <si>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</si>
  <si>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</si>
  <si>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</si>
  <si>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</si>
  <si>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</si>
  <si>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</si>
  <si>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</si>
  <si>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</si>
  <si>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</si>
  <si>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</si>
  <si>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</si>
  <si>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</si>
  <si>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</si>
  <si>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</si>
  <si>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</si>
  <si>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</si>
  <si>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</si>
  <si>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</si>
  <si>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</si>
  <si>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</si>
  <si>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</si>
  <si>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</si>
  <si>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</si>
  <si>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</si>
  <si>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</si>
  <si>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</si>
  <si>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</si>
  <si>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</si>
  <si>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</si>
  <si>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</si>
  <si>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</si>
  <si>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</si>
  <si>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</si>
  <si>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</si>
  <si>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</si>
  <si>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</si>
  <si>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</si>
  <si>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</si>
  <si>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</si>
  <si>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</si>
  <si>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</si>
  <si>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</si>
  <si>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</si>
  <si>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</si>
  <si>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</si>
  <si>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</si>
  <si>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</si>
  <si>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</si>
  <si>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</si>
  <si>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</si>
  <si>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</si>
  <si>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</si>
  <si>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</si>
  <si>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</si>
  <si>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</si>
  <si>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</si>
  <si>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</si>
  <si>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</si>
  <si>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</si>
  <si>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</si>
  <si>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</si>
  <si>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</si>
  <si>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</si>
  <si>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</si>
  <si>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</si>
  <si>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</si>
  <si>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</si>
  <si>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</si>
  <si>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</si>
  <si>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</si>
  <si>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</si>
  <si>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</si>
  <si>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</si>
  <si>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</si>
  <si>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</si>
  <si>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</si>
  <si>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</si>
  <si>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</si>
  <si>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</si>
  <si>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</si>
  <si>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</si>
  <si>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</si>
  <si>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</si>
  <si>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</si>
  <si>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</si>
  <si>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</si>
  <si>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</si>
  <si>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</si>
  <si>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</si>
  <si>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</si>
  <si>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</si>
  <si>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</si>
  <si>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</si>
  <si>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</si>
  <si>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</si>
  <si>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</si>
  <si>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</si>
  <si>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</si>
  <si>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</si>
  <si>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</si>
  <si>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</si>
  <si>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</si>
  <si>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</si>
  <si>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</si>
  <si>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</si>
  <si>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</si>
  <si>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</si>
  <si>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</si>
  <si>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</si>
  <si>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</si>
  <si>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</si>
  <si>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</si>
  <si>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</si>
  <si>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</si>
  <si>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</si>
  <si>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</si>
  <si>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</si>
  <si>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</si>
  <si>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</si>
  <si>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</si>
  <si>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</si>
  <si>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</si>
  <si>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</si>
  <si>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</si>
  <si>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</si>
  <si>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</si>
  <si>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</si>
  <si>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</si>
  <si>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</si>
  <si>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</si>
  <si>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</si>
  <si>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</si>
  <si>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</si>
  <si>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</si>
  <si>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</si>
  <si>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</si>
  <si>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</si>
  <si>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</si>
  <si>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</si>
  <si>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</si>
  <si>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</si>
  <si>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</si>
  <si>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</si>
  <si>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</si>
  <si>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</si>
  <si>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</si>
  <si>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</si>
  <si>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</si>
  <si>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</si>
  <si>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</si>
  <si>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</si>
  <si>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</si>
  <si>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</si>
  <si>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</si>
  <si>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</si>
  <si>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</si>
  <si>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</si>
  <si>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</si>
  <si>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</si>
  <si>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</si>
  <si>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</si>
  <si>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</si>
  <si>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</si>
  <si>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</si>
  <si>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</si>
  <si>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</si>
  <si>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</si>
  <si>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</si>
  <si>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</si>
  <si>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</si>
  <si>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</si>
  <si>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</si>
  <si>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</si>
  <si>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</si>
  <si>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</si>
  <si>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</si>
  <si>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</si>
  <si>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</si>
  <si>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</si>
  <si>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</si>
  <si>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</si>
  <si>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</si>
  <si>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</si>
  <si>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</si>
  <si>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</si>
  <si>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</si>
  <si>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</si>
  <si>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</si>
  <si>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</si>
  <si>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</si>
  <si>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</si>
  <si>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</si>
  <si>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</si>
  <si>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</si>
  <si>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</si>
  <si>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</si>
  <si>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</si>
  <si>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</si>
  <si>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</si>
  <si>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</si>
  <si>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</si>
  <si>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</si>
  <si>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</si>
  <si>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</si>
  <si>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</si>
  <si>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</si>
  <si>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</si>
  <si>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</si>
  <si>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</si>
  <si>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</si>
  <si>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</si>
  <si>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</si>
  <si>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</si>
  <si>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</si>
  <si>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</si>
  <si>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</si>
  <si>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</si>
  <si>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</si>
  <si>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</si>
  <si>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</si>
  <si>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</si>
  <si>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</si>
  <si>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</si>
  <si>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</si>
  <si>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</si>
  <si>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</si>
  <si>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</si>
  <si>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</si>
  <si>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</si>
  <si>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</si>
  <si>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</si>
  <si>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</si>
  <si>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</si>
  <si>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</si>
  <si>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</si>
  <si>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</si>
  <si>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</si>
  <si>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</si>
  <si>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</si>
  <si>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</si>
  <si>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</si>
  <si>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</si>
  <si>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</si>
  <si>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</si>
  <si>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</si>
  <si>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</si>
  <si>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</si>
  <si>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</si>
  <si>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</si>
  <si>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</si>
  <si>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</si>
  <si>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</si>
  <si>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</si>
  <si>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</si>
  <si>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</si>
  <si>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</si>
  <si>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</si>
  <si>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</si>
  <si>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</si>
  <si>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</si>
  <si>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</si>
  <si>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</si>
  <si>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</si>
  <si>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</si>
  <si>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</si>
  <si>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</si>
  <si>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</si>
  <si>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</si>
  <si>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</si>
  <si>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</si>
  <si>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</si>
  <si>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</si>
  <si>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</si>
  <si>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</si>
  <si>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</si>
  <si>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</si>
  <si>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</si>
  <si>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</si>
  <si>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</si>
  <si>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</si>
  <si>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</si>
  <si>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</si>
  <si>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</si>
  <si>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</si>
  <si>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</si>
  <si>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</si>
  <si>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</si>
  <si>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</si>
  <si>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</si>
  <si>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</si>
  <si>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</si>
  <si>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</si>
  <si>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</si>
  <si>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</si>
  <si>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</si>
  <si>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</si>
  <si>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</si>
  <si>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</si>
  <si>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</si>
  <si>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</si>
  <si>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</si>
  <si>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</si>
  <si>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</si>
  <si>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</si>
  <si>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</si>
  <si>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</si>
  <si>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</si>
  <si>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</si>
  <si>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</si>
  <si>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</si>
  <si>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</si>
  <si>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</si>
  <si>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</si>
  <si>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</si>
  <si>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</si>
  <si>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</si>
  <si>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</si>
  <si>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</si>
  <si>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</si>
  <si>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</si>
  <si>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</si>
  <si>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</si>
  <si>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</si>
  <si>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</si>
  <si>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</si>
  <si>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</si>
  <si>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</si>
  <si>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</si>
  <si>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</si>
  <si>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</si>
  <si>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</si>
  <si>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</si>
  <si>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</si>
  <si>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</si>
  <si>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</si>
  <si>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</si>
  <si>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</si>
  <si>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</si>
  <si>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</si>
  <si>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</si>
  <si>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</si>
  <si>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</si>
  <si>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</si>
  <si>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</si>
  <si>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</si>
  <si>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</si>
  <si>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</si>
  <si>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</si>
  <si>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</si>
  <si>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</si>
  <si>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</si>
  <si>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</si>
  <si>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</si>
  <si>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</si>
  <si>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</si>
  <si>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</si>
  <si>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</si>
  <si>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</si>
  <si>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</si>
  <si>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</si>
  <si>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</si>
  <si>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</si>
  <si>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</si>
  <si>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</si>
  <si>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</si>
  <si>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</si>
  <si>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</si>
  <si>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</si>
  <si>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</si>
  <si>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</si>
  <si>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</si>
  <si>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</si>
  <si>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</si>
  <si>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</si>
  <si>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</si>
  <si>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</si>
  <si>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</si>
  <si>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</si>
  <si>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</si>
  <si>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</si>
  <si>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</si>
  <si>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</si>
  <si>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</si>
  <si>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</si>
  <si>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</si>
  <si>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</si>
  <si>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</si>
  <si>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</si>
  <si>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</si>
  <si>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</si>
  <si>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</si>
  <si>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</si>
  <si>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</si>
  <si>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</si>
  <si>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</si>
  <si>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</si>
  <si>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</si>
  <si>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</si>
  <si>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</si>
  <si>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</si>
  <si>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</si>
  <si>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</si>
  <si>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</si>
  <si>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</si>
  <si>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</si>
  <si>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</si>
  <si>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</si>
  <si>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</si>
  <si>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</si>
  <si>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</si>
  <si>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</si>
  <si>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</si>
  <si>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</si>
  <si>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</si>
  <si>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</si>
  <si>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</si>
  <si>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</si>
  <si>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</si>
  <si>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</si>
  <si>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</si>
  <si>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</si>
  <si>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</si>
  <si>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</si>
  <si>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</si>
  <si>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</si>
  <si>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</si>
  <si>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</si>
  <si>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</si>
  <si>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</si>
  <si>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</si>
  <si>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</si>
  <si>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</si>
  <si>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</si>
  <si>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</si>
  <si>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</si>
  <si>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</si>
  <si>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</si>
  <si>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</si>
  <si>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</si>
  <si>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</si>
  <si>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</si>
  <si>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</si>
  <si>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</si>
  <si>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</si>
  <si>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</si>
  <si>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</si>
  <si>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</si>
  <si>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</si>
  <si>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</si>
  <si>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</si>
  <si>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</si>
  <si>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</si>
  <si>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</si>
  <si>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</si>
  <si>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</si>
  <si>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</si>
  <si>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</si>
  <si>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</si>
  <si>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</si>
  <si>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</si>
  <si>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</si>
  <si>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</si>
  <si>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</si>
  <si>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</si>
  <si>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</si>
  <si>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</si>
  <si>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</si>
  <si>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</si>
  <si>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</si>
  <si>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</si>
  <si>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</si>
  <si>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</si>
  <si>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</si>
  <si>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</si>
  <si>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</si>
  <si>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</si>
  <si>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</si>
  <si>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</si>
  <si>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</si>
  <si>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</si>
  <si>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</si>
  <si>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</si>
  <si>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</si>
  <si>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</si>
  <si>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</si>
  <si>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</si>
  <si>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</si>
  <si>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</si>
  <si>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</si>
  <si>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</si>
  <si>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</si>
  <si>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</si>
  <si>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</si>
  <si>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</si>
  <si>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</si>
  <si>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</si>
  <si>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</si>
  <si>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</si>
  <si>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</si>
  <si>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</si>
  <si>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</si>
  <si>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</si>
  <si>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</si>
  <si>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</si>
  <si>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</si>
  <si>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</si>
  <si>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</si>
  <si>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</si>
  <si>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</si>
  <si>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</si>
  <si>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</si>
  <si>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</si>
  <si>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</si>
  <si>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</si>
  <si>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</si>
  <si>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</si>
  <si>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</si>
  <si>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</si>
  <si>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</si>
  <si>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</si>
  <si>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</si>
  <si>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</si>
  <si>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</si>
  <si>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</si>
  <si>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</si>
  <si>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</si>
  <si>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</si>
  <si>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</si>
  <si>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</si>
  <si>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</si>
  <si>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</si>
  <si>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</si>
  <si>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</si>
  <si>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</si>
  <si>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</si>
  <si>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</si>
  <si>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</si>
  <si>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</si>
  <si>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</si>
  <si>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</si>
  <si>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</si>
  <si>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</si>
  <si>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</si>
  <si>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</si>
  <si>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</si>
  <si>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</si>
  <si>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</si>
  <si>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</si>
  <si>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</si>
  <si>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</si>
  <si>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</si>
  <si>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</si>
  <si>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</si>
  <si>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</si>
  <si>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</si>
  <si>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</si>
  <si>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</si>
  <si>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</si>
  <si>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</si>
  <si>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</si>
  <si>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</si>
  <si>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</si>
  <si>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</si>
  <si>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</si>
  <si>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</si>
  <si>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</si>
  <si>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</si>
  <si>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</si>
  <si>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</si>
  <si>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</si>
  <si>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</si>
  <si>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</si>
  <si>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</si>
  <si>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</si>
  <si>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</si>
  <si>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</si>
  <si>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</si>
  <si>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</si>
  <si>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</si>
  <si>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</si>
  <si>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</si>
  <si>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</si>
  <si>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</si>
  <si>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</si>
  <si>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</si>
  <si>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</si>
  <si>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</si>
  <si>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</si>
  <si>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</si>
  <si>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</si>
  <si>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</si>
  <si>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</si>
  <si>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</si>
  <si>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</si>
  <si>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</si>
  <si>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</si>
  <si>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</si>
  <si>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</si>
  <si>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</si>
  <si>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</si>
  <si>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</si>
  <si>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</si>
  <si>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</si>
  <si>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</si>
  <si>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</si>
  <si>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</si>
  <si>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</si>
  <si>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</si>
  <si>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</si>
  <si>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</si>
  <si>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</si>
  <si>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</si>
  <si>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</si>
  <si>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</si>
  <si>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</si>
  <si>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</si>
  <si>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</si>
  <si>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</si>
  <si>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</si>
  <si>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</si>
  <si>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</si>
  <si>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</si>
  <si>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</si>
  <si>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</si>
  <si>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</si>
  <si>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</si>
  <si>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</si>
  <si>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</si>
  <si>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</si>
  <si>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</si>
  <si>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</si>
  <si>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</si>
  <si>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</si>
  <si>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</si>
  <si>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</si>
  <si>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</si>
  <si>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</si>
  <si>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</si>
  <si>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</si>
  <si>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</si>
  <si>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</si>
  <si>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</si>
  <si>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</si>
  <si>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</si>
  <si>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</si>
  <si>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</si>
  <si>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</si>
  <si>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</si>
  <si>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</si>
  <si>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</si>
  <si>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</si>
  <si>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</si>
  <si>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</si>
  <si>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</si>
  <si>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</si>
  <si>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</si>
  <si>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</si>
  <si>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</si>
  <si>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</si>
  <si>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</si>
  <si>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</si>
  <si>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</si>
  <si>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</si>
  <si>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</si>
  <si>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</si>
  <si>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</si>
  <si>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</si>
  <si>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</si>
  <si>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</si>
  <si>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</si>
  <si>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</si>
  <si>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</si>
  <si>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</si>
  <si>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</si>
  <si>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</si>
  <si>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</si>
  <si>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</si>
  <si>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</si>
  <si>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</si>
  <si>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</si>
  <si>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</si>
  <si>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</si>
  <si>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</si>
  <si>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</si>
  <si>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</si>
  <si>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</si>
  <si>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</si>
  <si>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</si>
  <si>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</si>
  <si>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</si>
  <si>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</si>
  <si>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</si>
  <si>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</si>
  <si>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</si>
  <si>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</si>
  <si>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</si>
  <si>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</si>
  <si>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</si>
  <si>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</si>
  <si>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</si>
  <si>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</si>
  <si>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</si>
  <si>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</si>
  <si>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</si>
  <si>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</si>
  <si>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</si>
  <si>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</si>
  <si>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</si>
  <si>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</si>
  <si>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</si>
  <si>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</si>
  <si>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</si>
  <si>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</si>
  <si>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</si>
  <si>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</si>
  <si>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</si>
  <si>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</si>
  <si>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</si>
  <si>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</si>
  <si>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</si>
  <si>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</si>
  <si>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</si>
  <si>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</si>
  <si>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</si>
  <si>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</si>
  <si>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</si>
  <si>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</si>
  <si>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</si>
  <si>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</si>
  <si>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</si>
  <si>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</si>
  <si>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</si>
  <si>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</si>
  <si>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</si>
  <si>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</si>
  <si>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</si>
  <si>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</si>
  <si>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</si>
  <si>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</si>
  <si>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</si>
  <si>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</si>
  <si>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</si>
  <si>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</si>
  <si>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</si>
  <si>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</si>
  <si>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</si>
  <si>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</si>
  <si>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</si>
  <si>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</si>
  <si>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</si>
  <si>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</si>
  <si>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</si>
  <si>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</si>
  <si>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</si>
  <si>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</si>
  <si>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</si>
  <si>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</si>
  <si>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</si>
  <si>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</si>
  <si>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</si>
  <si>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</si>
  <si>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</si>
  <si>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</si>
  <si>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</si>
  <si>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</si>
  <si>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</si>
  <si>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</si>
  <si>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</si>
  <si>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</si>
  <si>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</si>
  <si>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</si>
  <si>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</si>
  <si>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</si>
  <si>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</si>
  <si>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</si>
  <si>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</si>
  <si>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</si>
  <si>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</si>
  <si>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</si>
  <si>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</si>
  <si>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</si>
  <si>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</si>
  <si>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</si>
  <si>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</si>
  <si>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</si>
  <si>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</si>
  <si>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</si>
  <si>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</si>
  <si>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</si>
  <si>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</si>
  <si>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</si>
  <si>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</si>
  <si>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</si>
  <si>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</si>
  <si>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</si>
  <si>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</si>
  <si>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</si>
  <si>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</si>
  <si>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</si>
  <si>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</si>
  <si>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</si>
  <si>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</si>
  <si>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</si>
  <si>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</si>
  <si>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</si>
  <si>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</si>
  <si>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</si>
  <si>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</si>
  <si>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</si>
  <si>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</si>
  <si>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</si>
  <si>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</si>
  <si>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</si>
  <si>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</si>
  <si>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</si>
  <si>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</si>
  <si>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</si>
  <si>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</si>
  <si>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</si>
  <si>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</si>
  <si>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</si>
  <si>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</si>
  <si>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</si>
  <si>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</si>
  <si>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</si>
  <si>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</si>
  <si>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</si>
  <si>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</si>
  <si>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</si>
  <si>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</si>
  <si>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</si>
  <si>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</si>
  <si>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</si>
  <si>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</si>
  <si>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</si>
  <si>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</si>
  <si>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</si>
  <si>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</si>
  <si>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</si>
  <si>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</si>
  <si>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</si>
  <si>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</si>
  <si>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</si>
  <si>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</si>
  <si>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</si>
  <si>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</si>
  <si>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</si>
  <si>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</si>
  <si>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</si>
  <si>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</si>
  <si>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</si>
  <si>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</si>
  <si>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</si>
  <si>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</si>
  <si>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</si>
  <si>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</si>
  <si>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</si>
  <si>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</si>
  <si>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</si>
  <si>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</si>
  <si>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</si>
  <si>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</si>
  <si>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</si>
  <si>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</si>
  <si>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</si>
  <si>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</si>
  <si>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</si>
  <si>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</si>
  <si>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</si>
  <si>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</si>
  <si>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</si>
  <si>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</si>
  <si>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</si>
  <si>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</si>
  <si>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</si>
  <si>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</si>
  <si>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</si>
  <si>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</si>
  <si>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</si>
  <si>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</si>
  <si>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</si>
  <si>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</si>
  <si>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</si>
  <si>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</si>
  <si>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</si>
  <si>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</si>
  <si>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</si>
  <si>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</si>
  <si>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</si>
  <si>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</si>
  <si>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</si>
  <si>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</si>
  <si>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</si>
  <si>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</si>
  <si>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</si>
  <si>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</si>
  <si>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</si>
  <si>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</si>
  <si>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</si>
  <si>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</si>
  <si>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</si>
  <si>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</si>
  <si>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</si>
  <si>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</si>
  <si>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</si>
  <si>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</si>
  <si>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</si>
  <si>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</si>
  <si>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</si>
  <si>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</si>
  <si>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</si>
  <si>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</si>
  <si>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</si>
  <si>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</si>
  <si>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</si>
  <si>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</si>
  <si>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</si>
  <si>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</si>
  <si>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</si>
  <si>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</si>
  <si>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</si>
  <si>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</si>
  <si>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</si>
  <si>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</si>
  <si>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</si>
  <si>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</si>
  <si>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</si>
  <si>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</si>
  <si>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</si>
  <si>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</si>
  <si>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</si>
  <si>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</si>
  <si>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</si>
  <si>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</si>
  <si>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</si>
  <si>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</si>
  <si>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</si>
  <si>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</si>
  <si>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</si>
  <si>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</si>
  <si>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</si>
  <si>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</si>
  <si>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</si>
  <si>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</si>
  <si>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</si>
  <si>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</si>
  <si>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</si>
  <si>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</si>
  <si>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</si>
  <si>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</si>
  <si>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</si>
  <si>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</si>
  <si>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</si>
  <si>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</si>
  <si>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</si>
  <si>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</si>
  <si>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</si>
  <si>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</si>
  <si>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</si>
  <si>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</si>
  <si>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</si>
  <si>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</si>
  <si>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</si>
  <si>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</si>
  <si>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</si>
  <si>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</si>
  <si>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</si>
  <si>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</si>
  <si>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</si>
  <si>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</si>
  <si>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</si>
  <si>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</si>
  <si>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</si>
  <si>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</si>
  <si>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</si>
  <si>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</si>
  <si>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</si>
  <si>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</si>
  <si>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</si>
  <si>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</si>
  <si>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</si>
  <si>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</si>
  <si>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</si>
  <si>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</si>
  <si>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</si>
  <si>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</si>
  <si>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</si>
  <si>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</si>
  <si>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</si>
  <si>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</si>
  <si>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</si>
  <si>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</si>
  <si>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</si>
  <si>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</si>
  <si>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</si>
  <si>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</si>
  <si>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</si>
  <si>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</si>
  <si>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</si>
  <si>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</si>
  <si>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</si>
  <si>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</si>
  <si>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</si>
  <si>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</si>
  <si>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</si>
  <si>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</si>
  <si>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</si>
  <si>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</si>
  <si>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</si>
  <si>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</si>
  <si>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</si>
  <si>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</si>
  <si>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</si>
  <si>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</si>
  <si>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</si>
  <si>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</si>
  <si>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</si>
  <si>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</si>
  <si>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</si>
  <si>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</si>
  <si>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</si>
  <si>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</si>
  <si>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</si>
  <si>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</si>
  <si>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</si>
  <si>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</si>
  <si>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</si>
  <si>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</si>
  <si>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</si>
  <si>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</si>
  <si>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</si>
  <si>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</si>
  <si>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</si>
  <si>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</si>
  <si>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</si>
  <si>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</si>
  <si>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</si>
  <si>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</si>
  <si>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</si>
  <si>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</si>
  <si>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</si>
  <si>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</si>
  <si>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</si>
  <si>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</si>
  <si>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</si>
  <si>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</si>
  <si>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</si>
  <si>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</si>
  <si>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</si>
  <si>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</si>
  <si>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</si>
  <si>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</si>
  <si>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</si>
  <si>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</si>
  <si>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</si>
  <si>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</si>
  <si>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</si>
  <si>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</si>
  <si>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</si>
  <si>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</si>
  <si>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</si>
  <si>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</si>
  <si>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</si>
  <si>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</si>
  <si>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</si>
  <si>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</si>
  <si>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</si>
  <si>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</si>
  <si>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</si>
  <si>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</si>
  <si>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</si>
  <si>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</si>
  <si>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</si>
  <si>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</si>
  <si>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</si>
  <si>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</si>
  <si>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</si>
  <si>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</si>
  <si>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</si>
  <si>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</si>
  <si>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</si>
  <si>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</si>
  <si>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</si>
  <si>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</si>
  <si>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</si>
  <si>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</si>
  <si>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</si>
  <si>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</si>
  <si>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</si>
  <si>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</si>
  <si>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</si>
  <si>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</si>
  <si>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</si>
  <si>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</si>
  <si>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</si>
  <si>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</si>
  <si>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</si>
  <si>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</si>
  <si>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</si>
  <si>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</si>
  <si>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</si>
  <si>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</si>
  <si>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</si>
  <si>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</si>
  <si>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</si>
  <si>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</si>
  <si>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</si>
  <si>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</si>
  <si>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</si>
  <si>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</si>
  <si>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</si>
  <si>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</si>
  <si>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</si>
  <si>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</si>
  <si>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</si>
  <si>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</si>
  <si>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</si>
  <si>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</si>
  <si>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</si>
  <si>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</si>
  <si>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</si>
  <si>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</si>
  <si>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</si>
  <si>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</si>
  <si>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</si>
  <si>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</si>
  <si>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</si>
  <si>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</si>
  <si>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</si>
  <si>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</si>
  <si>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</si>
  <si>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</si>
  <si>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</si>
  <si>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</si>
  <si>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</si>
  <si>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</si>
  <si>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</si>
  <si>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</si>
  <si>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</si>
  <si>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</si>
  <si>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</si>
  <si>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</si>
  <si>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</si>
  <si>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</si>
  <si>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</si>
  <si>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</si>
  <si>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</si>
  <si>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</si>
  <si>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</si>
  <si>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</si>
  <si>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</si>
  <si>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</si>
  <si>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</si>
  <si>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</si>
  <si>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</si>
  <si>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</si>
  <si>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</si>
  <si>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</si>
  <si>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</si>
  <si>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</si>
  <si>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</si>
  <si>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</si>
  <si>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</si>
  <si>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</si>
  <si>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</si>
  <si>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</si>
  <si>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</si>
  <si>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</si>
  <si>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</si>
  <si>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</si>
  <si>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</si>
  <si>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</si>
  <si>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</si>
  <si>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</si>
  <si>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</si>
  <si>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</si>
  <si>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</si>
  <si>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</si>
  <si>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</si>
  <si>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</si>
  <si>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</si>
  <si>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</si>
  <si>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</si>
  <si>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</si>
  <si>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</si>
  <si>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</si>
  <si>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</si>
  <si>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</si>
  <si>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</si>
  <si>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</si>
  <si>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</si>
  <si>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</si>
  <si>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</si>
  <si>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</si>
  <si>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</si>
  <si>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</si>
  <si>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</si>
  <si>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</si>
  <si>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</si>
  <si>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</si>
  <si>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</si>
  <si>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</si>
  <si>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</si>
  <si>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</si>
  <si>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</si>
  <si>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</si>
  <si>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</si>
  <si>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</si>
  <si>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</si>
  <si>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</si>
  <si>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</si>
  <si>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</si>
  <si>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</si>
  <si>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</si>
  <si>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</si>
  <si>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</si>
  <si>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</si>
  <si>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</si>
  <si>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</si>
  <si>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</si>
  <si>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</si>
  <si>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</si>
  <si>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</si>
  <si>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</si>
  <si>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</si>
  <si>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</si>
  <si>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</si>
  <si>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</si>
  <si>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</si>
  <si>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</si>
  <si>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</si>
  <si>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</si>
  <si>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</si>
  <si>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</si>
  <si>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</si>
  <si>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</si>
  <si>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</si>
  <si>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</si>
  <si>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</si>
  <si>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</si>
  <si>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</si>
  <si>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</si>
  <si>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</si>
  <si>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</si>
  <si>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</si>
  <si>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</si>
  <si>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</si>
  <si>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</si>
  <si>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</si>
  <si>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</si>
  <si>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</si>
  <si>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</si>
  <si>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</si>
  <si>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</si>
  <si>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</si>
  <si>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</si>
  <si>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</si>
  <si>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</si>
  <si>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</si>
  <si>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</si>
  <si>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</si>
  <si>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</si>
  <si>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</si>
  <si>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</si>
  <si>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</si>
  <si>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</si>
  <si>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</si>
  <si>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</si>
  <si>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</si>
  <si>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</si>
  <si>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</si>
  <si>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</si>
  <si>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</si>
  <si>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</si>
  <si>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</si>
  <si>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</si>
  <si>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</si>
  <si>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</si>
  <si>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</si>
  <si>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</si>
  <si>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</si>
  <si>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</si>
  <si>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</si>
  <si>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</si>
  <si>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</si>
  <si>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</si>
  <si>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</si>
  <si>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</si>
  <si>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</si>
  <si>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</si>
  <si>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</si>
  <si>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</si>
  <si>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</si>
  <si>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</si>
  <si>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</si>
  <si>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</si>
  <si>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</si>
  <si>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</si>
  <si>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</si>
  <si>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</si>
  <si>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</si>
  <si>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</si>
  <si>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</si>
  <si>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</si>
  <si>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</si>
  <si>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</si>
  <si>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</si>
  <si>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</si>
  <si>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</si>
  <si>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</si>
  <si>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</si>
  <si>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</si>
  <si>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</si>
  <si>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</si>
  <si>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</si>
  <si>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</si>
  <si>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</si>
  <si>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</si>
  <si>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</si>
  <si>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</si>
  <si>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</si>
  <si>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</si>
  <si>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</si>
  <si>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</si>
  <si>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</si>
  <si>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</si>
  <si>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</si>
  <si>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</si>
  <si>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</si>
  <si>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</si>
  <si>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</si>
  <si>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</si>
  <si>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</si>
  <si>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</si>
  <si>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</si>
  <si>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</si>
  <si>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</si>
  <si>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</si>
  <si>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</si>
  <si>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</si>
  <si>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</si>
  <si>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</si>
  <si>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</si>
  <si>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</si>
  <si>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</si>
  <si>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</si>
  <si>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</si>
  <si>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</si>
  <si>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</si>
  <si>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</si>
  <si>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</si>
  <si>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</si>
  <si>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</si>
  <si>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</si>
  <si>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</si>
  <si>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</si>
  <si>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</si>
  <si>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</si>
  <si>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</si>
  <si>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</si>
  <si>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</si>
  <si>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</si>
  <si>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</si>
  <si>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</si>
  <si>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</si>
  <si>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</si>
  <si>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</si>
  <si>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</si>
  <si>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</si>
  <si>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</si>
  <si>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</si>
  <si>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</si>
  <si>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</si>
  <si>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</si>
  <si>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</si>
  <si>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</si>
  <si>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</si>
  <si>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</si>
  <si>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</si>
  <si>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</si>
  <si>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</si>
  <si>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</si>
  <si>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</si>
  <si>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</si>
  <si>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</si>
  <si>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</si>
  <si>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</si>
  <si>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</si>
  <si>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</si>
  <si>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</si>
  <si>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</si>
  <si>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</si>
  <si>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</si>
  <si>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</si>
  <si>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</si>
  <si>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</si>
  <si>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</si>
  <si>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</si>
  <si>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</si>
  <si>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</si>
  <si>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</si>
  <si>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</si>
  <si>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</si>
  <si>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</si>
  <si>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</si>
  <si>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</si>
  <si>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</si>
  <si>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</si>
  <si>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</si>
  <si>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</si>
  <si>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</si>
  <si>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</si>
  <si>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</si>
  <si>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</si>
  <si>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</si>
  <si>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</si>
  <si>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</si>
  <si>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</si>
  <si>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</si>
  <si>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</si>
  <si>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</si>
  <si>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</si>
  <si>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</si>
  <si>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</si>
  <si>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</si>
  <si>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</si>
  <si>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</si>
  <si>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</si>
  <si>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</si>
  <si>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</si>
  <si>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</si>
  <si>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</si>
  <si>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</si>
  <si>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</si>
  <si>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</si>
  <si>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</si>
  <si>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</si>
  <si>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</si>
  <si>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</si>
  <si>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</si>
  <si>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</si>
  <si>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</si>
  <si>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</si>
  <si>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</si>
  <si>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</si>
  <si>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</si>
  <si>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</si>
  <si>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</si>
  <si>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</si>
  <si>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</si>
  <si>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</si>
  <si>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</si>
  <si>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</si>
  <si>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</si>
  <si>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</si>
  <si>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</si>
  <si>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</si>
  <si>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</si>
  <si>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</si>
  <si>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</si>
  <si>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</si>
  <si>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</si>
  <si>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</si>
  <si>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</si>
  <si>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</si>
  <si>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</si>
  <si>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</si>
  <si>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</si>
  <si>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</si>
  <si>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</si>
  <si>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</si>
  <si>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</si>
  <si>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</si>
  <si>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</si>
  <si>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</si>
  <si>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</si>
  <si>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</si>
  <si>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</si>
  <si>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</si>
  <si>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</si>
  <si>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</si>
  <si>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</si>
  <si>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</si>
  <si>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</si>
  <si>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</si>
  <si>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</si>
  <si>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</si>
  <si>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</si>
  <si>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</si>
  <si>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</si>
  <si>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</si>
  <si>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</si>
  <si>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</si>
  <si>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</si>
  <si>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</si>
  <si>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</si>
  <si>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</si>
  <si>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</si>
  <si>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</si>
  <si>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</si>
  <si>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</si>
  <si>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</si>
  <si>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</si>
  <si>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</si>
  <si>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</si>
  <si>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</si>
  <si>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</si>
  <si>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</si>
  <si>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</si>
  <si>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</si>
  <si>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</si>
  <si>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</si>
  <si>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</si>
  <si>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</si>
  <si>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</si>
  <si>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</si>
  <si>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</si>
  <si>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</si>
  <si>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</si>
  <si>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</si>
  <si>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</si>
  <si>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</si>
  <si>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</si>
  <si>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</si>
  <si>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</si>
  <si>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</si>
  <si>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</si>
  <si>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</si>
  <si>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</si>
  <si>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</si>
  <si>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</si>
  <si>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</si>
  <si>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</si>
  <si>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</si>
  <si>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</si>
  <si>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</si>
  <si>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</si>
  <si>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</si>
  <si>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</si>
  <si>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</si>
  <si>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</si>
  <si>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</si>
  <si>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</si>
  <si>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</si>
  <si>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</si>
  <si>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</si>
  <si>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</si>
  <si>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</si>
  <si>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</si>
  <si>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</si>
  <si>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</si>
  <si>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</si>
  <si>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</si>
  <si>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</si>
  <si>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</si>
  <si>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</si>
  <si>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</si>
  <si>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</si>
  <si>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</si>
  <si>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</si>
  <si>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</si>
  <si>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</si>
  <si>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</si>
  <si>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</si>
  <si>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</si>
  <si>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</si>
  <si>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</si>
  <si>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</si>
  <si>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</si>
  <si>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</si>
  <si>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</si>
  <si>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</si>
  <si>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</si>
  <si>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</si>
  <si>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</si>
  <si>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</si>
  <si>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</si>
  <si>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</si>
  <si>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</si>
  <si>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</si>
  <si>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</si>
  <si>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</si>
  <si>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</si>
  <si>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</si>
  <si>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</si>
  <si>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</si>
  <si>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</si>
  <si>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</si>
  <si>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</si>
  <si>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</si>
  <si>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</si>
  <si>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</si>
  <si>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</si>
  <si>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</si>
  <si>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</si>
  <si>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</si>
  <si>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</si>
  <si>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</si>
  <si>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</si>
  <si>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</si>
  <si>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</si>
  <si>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</si>
  <si>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</si>
  <si>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</si>
  <si>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</si>
  <si>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</si>
  <si>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</si>
  <si>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</si>
  <si>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</si>
  <si>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</si>
  <si>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</si>
  <si>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</si>
  <si>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</si>
  <si>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</si>
  <si>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</si>
  <si>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</si>
  <si>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</si>
  <si>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</si>
  <si>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</si>
  <si>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</si>
  <si>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</si>
  <si>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</si>
  <si>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</si>
  <si>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</si>
  <si>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</si>
  <si>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</si>
  <si>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</si>
  <si>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</si>
  <si>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</si>
  <si>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</si>
  <si>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</si>
  <si>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</si>
  <si>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</si>
  <si>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</si>
  <si>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</si>
  <si>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</si>
  <si>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</si>
  <si>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</si>
  <si>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</si>
  <si>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</si>
  <si>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</si>
  <si>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</si>
  <si>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</si>
  <si>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</si>
  <si>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</si>
  <si>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</si>
  <si>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</si>
  <si>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</si>
  <si>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</si>
  <si>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</si>
  <si>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</si>
  <si>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</si>
  <si>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</si>
  <si>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</si>
  <si>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</si>
  <si>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</si>
  <si>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</si>
  <si>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</si>
  <si>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</si>
  <si>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</si>
  <si>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</si>
  <si>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</si>
  <si>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</si>
  <si>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</si>
  <si>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</si>
  <si>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</si>
  <si>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</si>
  <si>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</si>
  <si>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</si>
  <si>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</si>
  <si>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</si>
  <si>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</si>
  <si>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</si>
  <si>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</si>
  <si>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</si>
  <si>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</si>
  <si>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</si>
  <si>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</si>
  <si>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</si>
  <si>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</si>
  <si>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</si>
  <si>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</si>
  <si>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</si>
  <si>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</si>
  <si>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</si>
  <si>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</si>
  <si>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</si>
  <si>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</si>
  <si>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</si>
  <si>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</si>
  <si>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</si>
  <si>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</si>
  <si>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</si>
  <si>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</si>
  <si>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</si>
  <si>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</si>
  <si>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</si>
  <si>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</si>
  <si>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</si>
  <si>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</si>
  <si>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</si>
  <si>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</si>
  <si>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</si>
  <si>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</si>
  <si>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</si>
  <si>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</si>
  <si>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</si>
  <si>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</si>
  <si>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</si>
  <si>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</si>
  <si>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</si>
  <si>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</si>
  <si>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</si>
  <si>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</si>
  <si>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</si>
  <si>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</si>
  <si>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</si>
  <si>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</si>
  <si>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</si>
  <si>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</si>
  <si>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</si>
  <si>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</si>
  <si>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</si>
  <si>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</si>
  <si>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</si>
  <si>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</si>
  <si>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</si>
  <si>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</si>
  <si>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</si>
  <si>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</si>
  <si>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</si>
  <si>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</si>
  <si>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</si>
  <si>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</si>
  <si>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</si>
  <si>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</si>
  <si>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</si>
  <si>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</si>
  <si>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</si>
  <si>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</si>
  <si>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</si>
  <si>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</si>
  <si>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</si>
  <si>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</si>
  <si>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</si>
  <si>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</si>
  <si>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</si>
  <si>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</si>
  <si>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</si>
  <si>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</si>
  <si>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</si>
  <si>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</si>
  <si>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</si>
  <si>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</si>
  <si>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</si>
  <si>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</si>
  <si>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</si>
  <si>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</si>
  <si>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</si>
  <si>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</si>
  <si>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</si>
  <si>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</si>
  <si>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</si>
  <si>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</si>
  <si>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</si>
  <si>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</si>
  <si>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</si>
  <si>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</si>
  <si>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</si>
  <si>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</si>
  <si>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</si>
  <si>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</si>
  <si>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</si>
  <si>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</si>
  <si>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</si>
  <si>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</si>
  <si>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</si>
  <si>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</si>
  <si>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</si>
  <si>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</si>
  <si>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</si>
  <si>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</si>
  <si>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</si>
  <si>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</si>
  <si>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</si>
  <si>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</si>
  <si>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</si>
  <si>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</si>
  <si>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</si>
  <si>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</si>
  <si>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</si>
  <si>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</si>
  <si>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</si>
  <si>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</si>
  <si>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</si>
  <si>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</si>
  <si>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</si>
  <si>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</si>
  <si>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</si>
  <si>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</si>
  <si>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</si>
  <si>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</si>
  <si>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</si>
  <si>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</si>
  <si>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</si>
  <si>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</si>
  <si>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</si>
  <si>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</si>
  <si>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</si>
  <si>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</si>
  <si>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</si>
  <si>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</si>
  <si>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</si>
  <si>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</si>
  <si>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</si>
  <si>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</si>
  <si>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</si>
  <si>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</si>
  <si>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</si>
  <si>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</si>
  <si>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</si>
  <si>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</si>
  <si>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</si>
  <si>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</si>
  <si>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</si>
  <si>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</si>
  <si>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</si>
  <si>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</si>
  <si>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</si>
  <si>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</si>
  <si>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</si>
  <si>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</si>
  <si>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</si>
  <si>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</si>
  <si>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</si>
  <si>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</si>
  <si>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</si>
  <si>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</si>
  <si>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</si>
  <si>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</si>
  <si>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</si>
  <si>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</si>
  <si>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</si>
  <si>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</si>
  <si>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</si>
  <si>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</si>
  <si>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</si>
  <si>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</si>
  <si>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</si>
  <si>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</si>
  <si>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</si>
  <si>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</si>
  <si>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</si>
  <si>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</si>
  <si>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</si>
  <si>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</si>
  <si>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</si>
  <si>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</si>
  <si>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</si>
  <si>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</si>
  <si>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</si>
  <si>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</si>
  <si>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</si>
  <si>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</si>
  <si>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</si>
  <si>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</si>
  <si>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</si>
  <si>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</si>
  <si>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</si>
  <si>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</si>
  <si>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</si>
  <si>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</si>
  <si>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</si>
  <si>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</si>
  <si>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</si>
  <si>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</si>
  <si>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</si>
  <si>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</si>
  <si>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</si>
  <si>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</si>
  <si>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</si>
  <si>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</si>
  <si>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</si>
  <si>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</si>
  <si>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</si>
  <si>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</si>
  <si>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</si>
  <si>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</si>
  <si>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</si>
  <si>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</si>
  <si>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</si>
  <si>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</si>
  <si>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</si>
  <si>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</si>
  <si>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</si>
  <si>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</si>
  <si>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</si>
  <si>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</si>
  <si>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</si>
  <si>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</si>
  <si>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</si>
  <si>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</si>
  <si>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</si>
  <si>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</si>
  <si>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</si>
  <si>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</si>
  <si>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</si>
  <si>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</si>
  <si>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</si>
  <si>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</si>
  <si>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</si>
  <si>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</si>
  <si>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</si>
  <si>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</si>
  <si>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</si>
  <si>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</si>
  <si>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</si>
  <si>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</si>
  <si>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</si>
  <si>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</si>
  <si>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</si>
  <si>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</si>
  <si>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</si>
  <si>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</si>
  <si>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</si>
  <si>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</si>
  <si>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</si>
  <si>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</si>
  <si>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</si>
  <si>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</si>
  <si>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</si>
  <si>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</si>
  <si>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</si>
  <si>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</si>
  <si>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</si>
  <si>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</si>
  <si>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</si>
  <si>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</si>
  <si>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</si>
  <si>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</si>
  <si>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</si>
  <si>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</si>
  <si>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</si>
  <si>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</si>
  <si>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</si>
  <si>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</si>
  <si>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</si>
  <si>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</si>
  <si>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</si>
  <si>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</si>
  <si>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</si>
  <si>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</si>
  <si>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</si>
  <si>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</si>
  <si>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</si>
  <si>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</si>
  <si>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</si>
  <si>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</si>
  <si>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</si>
  <si>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</si>
  <si>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</si>
  <si>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</si>
  <si>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</si>
  <si>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</si>
  <si>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</si>
  <si>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</si>
  <si>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</si>
  <si>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</si>
  <si>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</si>
  <si>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</si>
  <si>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</si>
  <si>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</si>
  <si>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</si>
  <si>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</si>
  <si>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</si>
  <si>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</si>
  <si>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</si>
  <si>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</si>
  <si>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</si>
  <si>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</si>
  <si>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</si>
  <si>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</si>
  <si>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</si>
  <si>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</si>
  <si>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</si>
  <si>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</si>
  <si>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</si>
  <si>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</si>
  <si>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</si>
  <si>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</si>
  <si>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</si>
  <si>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</si>
  <si>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</si>
  <si>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</si>
  <si>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</si>
  <si>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</si>
  <si>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</si>
  <si>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</si>
  <si>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</si>
  <si>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</si>
  <si>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</si>
  <si>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</si>
  <si>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</si>
  <si>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</si>
  <si>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</si>
  <si>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</si>
  <si>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</si>
  <si>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</si>
  <si>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</si>
  <si>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</si>
  <si>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</si>
  <si>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</si>
  <si>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</si>
  <si>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</si>
  <si>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</si>
  <si>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</si>
  <si>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</si>
  <si>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</si>
  <si>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</si>
  <si>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</si>
  <si>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</si>
  <si>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</si>
  <si>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</si>
  <si>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</si>
  <si>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</si>
  <si>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</si>
  <si>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</si>
  <si>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</si>
  <si>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</si>
  <si>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</si>
  <si>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</si>
  <si>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</si>
  <si>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</si>
  <si>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</si>
  <si>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</si>
  <si>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</si>
  <si>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</si>
  <si>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</si>
  <si>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</si>
  <si>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</si>
  <si>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</si>
  <si>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</si>
  <si>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</si>
  <si>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</si>
  <si>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</si>
  <si>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</si>
  <si>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</si>
  <si>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</si>
  <si>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</si>
  <si>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</si>
  <si>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</si>
  <si>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</si>
  <si>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</si>
  <si>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</si>
  <si>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</si>
  <si>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</si>
  <si>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</si>
  <si>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</si>
  <si>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</si>
  <si>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</si>
  <si>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</si>
  <si>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</si>
  <si>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</si>
  <si>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</si>
  <si>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</si>
  <si>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</si>
  <si>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</si>
  <si>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</si>
  <si>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</si>
  <si>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</si>
  <si>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</si>
  <si>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</si>
  <si>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</si>
  <si>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</si>
  <si>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</si>
  <si>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</si>
  <si>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</si>
  <si>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</si>
  <si>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</si>
  <si>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</si>
  <si>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</si>
  <si>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</si>
  <si>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</si>
  <si>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</si>
  <si>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</si>
  <si>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</si>
  <si>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</si>
  <si>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</si>
  <si>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</si>
  <si>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</si>
  <si>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</si>
  <si>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</si>
  <si>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</si>
  <si>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</si>
  <si>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</si>
  <si>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</si>
  <si>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</si>
  <si>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</si>
  <si>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</si>
  <si>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</si>
  <si>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</si>
  <si>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</si>
  <si>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</si>
  <si>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</si>
  <si>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</si>
  <si>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</si>
  <si>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</si>
  <si>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</si>
  <si>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</si>
  <si>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</si>
  <si>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</si>
  <si>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</si>
  <si>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</si>
  <si>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</si>
  <si>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</si>
  <si>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</si>
  <si>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</si>
  <si>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</si>
  <si>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</si>
  <si>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</si>
  <si>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</si>
  <si>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</si>
  <si>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</si>
  <si>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</si>
  <si>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</si>
  <si>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</si>
  <si>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</si>
  <si>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</si>
  <si>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</si>
  <si>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</si>
  <si>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</si>
  <si>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</si>
  <si>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</si>
  <si>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</si>
  <si>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</si>
  <si>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</si>
  <si>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</si>
  <si>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</si>
  <si>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</si>
  <si>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</si>
  <si>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</si>
  <si>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</si>
  <si>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</si>
  <si>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</si>
  <si>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</si>
  <si>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</si>
  <si>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</si>
  <si>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</si>
  <si>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</si>
  <si>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</si>
  <si>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</si>
  <si>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</si>
  <si>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</si>
  <si>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</si>
  <si>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</si>
  <si>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</si>
  <si>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</si>
  <si>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</si>
  <si>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</si>
  <si>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</si>
  <si>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</si>
  <si>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</si>
  <si>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</si>
  <si>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</si>
  <si>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</si>
  <si>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</si>
  <si>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</si>
  <si>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</si>
  <si>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</si>
  <si>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</si>
  <si>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</si>
  <si>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</si>
  <si>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</si>
  <si>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</si>
  <si>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</si>
  <si>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</si>
  <si>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</si>
  <si>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</si>
  <si>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</si>
  <si>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</si>
  <si>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</si>
  <si>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</si>
  <si>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</si>
  <si>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</si>
  <si>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</si>
  <si>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</si>
  <si>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</si>
  <si>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</si>
  <si>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</si>
  <si>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</si>
  <si>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</si>
  <si>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</si>
  <si>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</si>
  <si>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</si>
  <si>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</si>
  <si>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</si>
  <si>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</si>
  <si>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</si>
  <si>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</si>
  <si>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</si>
  <si>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</si>
  <si>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</si>
  <si>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</si>
  <si>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</si>
  <si>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</si>
  <si>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</si>
  <si>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</si>
  <si>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</si>
  <si>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</si>
  <si>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</si>
  <si>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</si>
  <si>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</si>
  <si>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</si>
  <si>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</si>
  <si>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</si>
  <si>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</si>
  <si>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</si>
  <si>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</si>
  <si>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</si>
  <si>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</si>
  <si>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</si>
  <si>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</si>
  <si>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</si>
  <si>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</si>
  <si>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</si>
  <si>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</si>
  <si>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</si>
  <si>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</si>
  <si>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</si>
  <si>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</si>
  <si>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</si>
  <si>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</si>
  <si>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</si>
  <si>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</si>
  <si>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</si>
  <si>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</si>
  <si>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</si>
  <si>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</si>
  <si>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</si>
  <si>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</si>
  <si>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</si>
  <si>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</si>
  <si>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</si>
  <si>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</si>
  <si>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</si>
  <si>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</si>
  <si>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</si>
  <si>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</si>
  <si>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</si>
  <si>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</si>
  <si>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</si>
  <si>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</si>
  <si>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</si>
  <si>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</si>
  <si>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</si>
  <si>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</si>
  <si>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</si>
  <si>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</si>
  <si>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</si>
  <si>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</si>
  <si>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</si>
  <si>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</si>
  <si>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</si>
  <si>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</si>
  <si>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</si>
  <si>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</si>
  <si>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</si>
  <si>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</si>
  <si>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</si>
  <si>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</si>
  <si>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</si>
  <si>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</si>
  <si>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</si>
  <si>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</si>
  <si>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</si>
  <si>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</si>
  <si>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</si>
  <si>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</si>
  <si>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</si>
  <si>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</si>
  <si>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</si>
  <si>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</si>
  <si>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</si>
  <si>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</si>
  <si>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</si>
  <si>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</si>
  <si>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</si>
  <si>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</si>
  <si>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</si>
  <si>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</si>
  <si>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</si>
  <si>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</si>
  <si>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</si>
  <si>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</si>
  <si>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</si>
  <si>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</si>
  <si>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</si>
  <si>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</si>
  <si>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</si>
  <si>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</si>
  <si>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</si>
  <si>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</si>
  <si>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</si>
  <si>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</si>
  <si>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</si>
  <si>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</si>
  <si>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</si>
  <si>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</si>
  <si>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</si>
  <si>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</si>
  <si>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</si>
  <si>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</si>
  <si>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</si>
  <si>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</si>
  <si>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</si>
  <si>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</si>
  <si>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</si>
  <si>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</si>
  <si>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</si>
  <si>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</si>
  <si>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</si>
  <si>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</si>
  <si>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</si>
  <si>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</si>
  <si>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</si>
  <si>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</si>
  <si>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</si>
  <si>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</si>
  <si>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</si>
  <si>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</si>
  <si>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</si>
  <si>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</si>
  <si>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</si>
  <si>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</si>
  <si>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</si>
  <si>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</si>
  <si>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</si>
  <si>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</si>
  <si>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</si>
  <si>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</si>
  <si>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</si>
  <si>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</si>
  <si>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</si>
  <si>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</si>
  <si>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</si>
  <si>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</si>
  <si>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</si>
  <si>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</si>
  <si>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</si>
  <si>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</si>
  <si>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</si>
  <si>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</si>
  <si>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</si>
  <si>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</si>
  <si>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</si>
  <si>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</si>
  <si>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</si>
  <si>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</si>
  <si>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</si>
  <si>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</si>
  <si>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</si>
  <si>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</si>
  <si>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</si>
  <si>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</si>
  <si>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</si>
  <si>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</si>
  <si>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</si>
  <si>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</si>
  <si>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</si>
  <si>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</si>
  <si>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</si>
  <si>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</si>
  <si>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</si>
  <si>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</si>
  <si>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</si>
  <si>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</si>
  <si>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</si>
  <si>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</si>
  <si>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</si>
  <si>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</si>
  <si>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</si>
  <si>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</si>
  <si>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</si>
  <si>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</si>
  <si>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</si>
  <si>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</si>
  <si>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</si>
  <si>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</si>
  <si>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</si>
  <si>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</si>
  <si>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</si>
  <si>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</si>
  <si>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</si>
  <si>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</si>
  <si>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</si>
  <si>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</si>
  <si>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</si>
  <si>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</si>
  <si>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</si>
  <si>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</si>
  <si>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</si>
  <si>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</si>
  <si>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</si>
  <si>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</si>
  <si>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</si>
  <si>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</si>
  <si>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</si>
  <si>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</si>
  <si>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</si>
  <si>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</si>
  <si>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</si>
  <si>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</si>
  <si>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</si>
  <si>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</si>
  <si>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</si>
  <si>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</si>
  <si>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</si>
  <si>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</si>
  <si>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</si>
  <si>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</si>
  <si>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</si>
  <si>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</si>
  <si>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</si>
  <si>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</si>
  <si>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</si>
  <si>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</si>
  <si>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</si>
  <si>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</si>
  <si>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</si>
  <si>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</si>
  <si>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</si>
  <si>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</si>
  <si>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</si>
  <si>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</si>
  <si>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</si>
  <si>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</si>
  <si>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</si>
  <si>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</si>
  <si>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</si>
  <si>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</si>
  <si>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</si>
  <si>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</si>
  <si>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</si>
  <si>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</si>
  <si>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</si>
  <si>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</si>
  <si>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</si>
  <si>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</si>
  <si>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</si>
  <si>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</si>
  <si>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</si>
  <si>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</si>
  <si>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</si>
  <si>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</si>
  <si>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</si>
  <si>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</si>
  <si>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</si>
  <si>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</si>
  <si>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</si>
  <si>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</si>
  <si>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</si>
  <si>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</si>
  <si>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</si>
  <si>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</si>
  <si>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</si>
  <si>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</si>
  <si>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</si>
  <si>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</si>
  <si>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</si>
  <si>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</si>
  <si>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</si>
  <si>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</si>
  <si>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</si>
  <si>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</si>
  <si>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</si>
  <si>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</si>
  <si>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</si>
  <si>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</si>
  <si>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</si>
  <si>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</si>
  <si>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</si>
  <si>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</si>
  <si>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</si>
  <si>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</si>
  <si>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</si>
  <si>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</si>
  <si>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</si>
  <si>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</si>
  <si>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</si>
  <si>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</si>
  <si>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</si>
  <si>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</si>
  <si>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</si>
  <si>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</si>
  <si>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</si>
  <si>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</si>
  <si>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</si>
  <si>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</si>
  <si>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</si>
  <si>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</si>
  <si>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</si>
  <si>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</si>
  <si>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</si>
  <si>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</si>
  <si>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</si>
  <si>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</si>
  <si>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</si>
  <si>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</si>
  <si>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</si>
  <si>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</si>
  <si>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</si>
  <si>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</si>
  <si>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</si>
  <si>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</si>
  <si>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</si>
  <si>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</si>
  <si>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</si>
  <si>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</si>
  <si>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</si>
  <si>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</si>
  <si>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</si>
  <si>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</si>
  <si>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</si>
  <si>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</si>
  <si>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</si>
  <si>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</si>
  <si>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</si>
  <si>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</si>
  <si>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</si>
  <si>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</si>
  <si>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</si>
  <si>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</si>
  <si>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</si>
  <si>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</si>
  <si>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</si>
  <si>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</si>
  <si>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</si>
  <si>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</si>
  <si>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</si>
  <si>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</si>
  <si>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</si>
  <si>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</si>
  <si>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</si>
  <si>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</si>
  <si>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</si>
  <si>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</si>
  <si>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</si>
  <si>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</si>
  <si>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</si>
  <si>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</si>
  <si>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</si>
  <si>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</si>
  <si>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</si>
  <si>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</si>
  <si>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</si>
  <si>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</si>
  <si>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</si>
  <si>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</si>
  <si>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</si>
  <si>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</si>
  <si>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</si>
  <si>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</si>
  <si>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</si>
  <si>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</si>
  <si>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</si>
  <si>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</si>
  <si>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</si>
  <si>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</si>
  <si>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</si>
  <si>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</si>
  <si>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</si>
  <si>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</si>
  <si>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</si>
  <si>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</si>
  <si>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</si>
  <si>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</si>
  <si>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</si>
  <si>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</si>
  <si>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</si>
  <si>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</si>
  <si>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</si>
  <si>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</si>
  <si>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</si>
  <si>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</si>
  <si>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</si>
  <si>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</si>
  <si>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</si>
  <si>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</si>
  <si>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</si>
  <si>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</si>
  <si>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</si>
  <si>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</si>
  <si>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</si>
  <si>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</si>
  <si>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</si>
  <si>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</si>
  <si>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</si>
  <si>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</si>
  <si>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</si>
  <si>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</si>
  <si>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</si>
  <si>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</si>
  <si>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</si>
  <si>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</si>
  <si>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</si>
  <si>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</si>
  <si>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</si>
  <si>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</si>
  <si>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</si>
  <si>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</si>
  <si>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</si>
  <si>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</si>
  <si>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</si>
  <si>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</si>
  <si>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</si>
  <si>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</si>
  <si>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</si>
  <si>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</si>
  <si>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</si>
  <si>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</si>
  <si>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</si>
  <si>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</si>
  <si>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</si>
  <si>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</si>
  <si>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</si>
  <si>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</si>
  <si>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</si>
  <si>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</si>
  <si>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</si>
  <si>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</si>
  <si>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</si>
  <si>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</si>
  <si>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</si>
  <si>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</si>
  <si>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</si>
  <si>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</si>
  <si>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</si>
  <si>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</si>
  <si>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</si>
  <si>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</si>
  <si>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</si>
  <si>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</si>
  <si>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</si>
  <si>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</si>
  <si>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</si>
  <si>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</si>
  <si>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</si>
  <si>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</si>
  <si>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</si>
  <si>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</si>
  <si>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</si>
  <si>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</si>
  <si>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</si>
  <si>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</si>
  <si>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</si>
  <si>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</si>
  <si>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</si>
  <si>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</si>
  <si>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</si>
  <si>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</si>
  <si>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</si>
  <si>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</si>
  <si>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</si>
  <si>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</si>
  <si>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</si>
  <si>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</si>
  <si>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</si>
  <si>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</si>
  <si>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</si>
  <si>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</si>
  <si>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</si>
  <si>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</si>
  <si>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</si>
  <si>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</si>
  <si>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</si>
  <si>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</si>
  <si>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</si>
  <si>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</si>
  <si>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</si>
  <si>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</si>
  <si>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</si>
  <si>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</si>
  <si>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</si>
  <si>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</si>
  <si>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</si>
  <si>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</si>
  <si>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</si>
  <si>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</si>
  <si>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</si>
  <si>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</si>
  <si>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</si>
  <si>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</si>
  <si>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</si>
  <si>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</si>
  <si>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</si>
  <si>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</si>
  <si>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</si>
  <si>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</si>
  <si>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</si>
  <si>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</si>
  <si>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</si>
  <si>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</si>
  <si>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</si>
  <si>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</si>
  <si>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</si>
  <si>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</si>
  <si>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</si>
  <si>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</si>
  <si>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</si>
  <si>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</si>
  <si>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</si>
  <si>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</si>
  <si>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</si>
  <si>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</si>
  <si>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</si>
  <si>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</si>
  <si>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</si>
  <si>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</si>
  <si>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</si>
  <si>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</si>
  <si>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</si>
  <si>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</si>
  <si>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</si>
  <si>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</si>
  <si>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</si>
  <si>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</si>
  <si>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</si>
  <si>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</si>
  <si>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</si>
  <si>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</si>
  <si>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</si>
  <si>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</si>
  <si>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</si>
  <si>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</si>
  <si>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</si>
  <si>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</si>
  <si>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</si>
  <si>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</si>
  <si>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</si>
  <si>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</si>
  <si>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</si>
  <si>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</si>
  <si>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</si>
  <si>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</si>
  <si>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</si>
  <si>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</si>
  <si>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</si>
  <si>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</si>
  <si>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</si>
  <si>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</si>
  <si>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</si>
  <si>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</si>
  <si>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</si>
  <si>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</si>
  <si>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</si>
  <si>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</si>
  <si>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</si>
  <si>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</si>
  <si>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</si>
  <si>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</si>
  <si>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</si>
  <si>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</si>
  <si>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</si>
  <si>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</si>
  <si>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</si>
  <si>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</si>
  <si>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</si>
  <si>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</si>
  <si>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</si>
  <si>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</si>
  <si>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</si>
  <si>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</si>
  <si>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</si>
  <si>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</si>
  <si>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</si>
  <si>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</si>
  <si>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</si>
  <si>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</si>
  <si>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</si>
  <si>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</si>
  <si>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</si>
  <si>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</si>
  <si>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</si>
  <si>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</si>
  <si>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</si>
  <si>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</si>
  <si>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</si>
  <si>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</si>
  <si>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</si>
  <si>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</si>
  <si>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</si>
  <si>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</si>
  <si>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</si>
  <si>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</si>
  <si>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</si>
  <si>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</si>
  <si>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</si>
  <si>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</si>
  <si>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</si>
  <si>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</si>
  <si>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</si>
  <si>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</si>
  <si>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</si>
  <si>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</si>
  <si>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</si>
  <si>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</si>
  <si>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</si>
  <si>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</si>
  <si>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</si>
  <si>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</si>
  <si>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</si>
  <si>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</si>
  <si>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</si>
  <si>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</si>
  <si>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</si>
  <si>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</si>
  <si>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</si>
  <si>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</si>
  <si>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</si>
  <si>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</si>
  <si>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</si>
  <si>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</si>
  <si>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</si>
  <si>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</si>
  <si>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</si>
  <si>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</si>
  <si>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</si>
  <si>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</si>
  <si>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</si>
  <si>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</si>
  <si>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</si>
  <si>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</si>
  <si>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</si>
  <si>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</si>
  <si>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</si>
  <si>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</si>
  <si>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</si>
  <si>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</si>
  <si>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</si>
  <si>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</si>
  <si>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</si>
  <si>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</si>
  <si>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</si>
  <si>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</si>
  <si>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</si>
  <si>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</si>
  <si>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</si>
  <si>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</si>
  <si>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</si>
  <si>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</si>
  <si>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</si>
  <si>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</si>
  <si>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</si>
  <si>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</si>
  <si>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</si>
  <si>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</si>
  <si>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</si>
  <si>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</si>
  <si>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</si>
  <si>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</si>
  <si>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</si>
  <si>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</si>
  <si>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</si>
  <si>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</si>
  <si>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</si>
  <si>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</si>
  <si>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</si>
  <si>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</si>
  <si>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</si>
  <si>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</si>
  <si>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</si>
  <si>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</si>
  <si>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</si>
  <si>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</si>
  <si>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</si>
  <si>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</si>
  <si>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</si>
  <si>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</si>
  <si>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</si>
  <si>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</si>
  <si>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</si>
  <si>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</si>
  <si>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</si>
  <si>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</si>
  <si>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</si>
  <si>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</si>
  <si>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</si>
  <si>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</si>
  <si>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</si>
  <si>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</si>
  <si>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</si>
  <si>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</si>
  <si>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</si>
  <si>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</si>
  <si>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</si>
  <si>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</si>
  <si>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</si>
  <si>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</si>
  <si>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</si>
  <si>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</si>
  <si>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</si>
  <si>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</si>
  <si>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</si>
  <si>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</si>
  <si>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</si>
  <si>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</si>
  <si>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</si>
  <si>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</si>
  <si>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</si>
  <si>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</si>
  <si>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</si>
  <si>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</si>
  <si>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</si>
  <si>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</si>
  <si>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</si>
  <si>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</si>
  <si>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</si>
  <si>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</si>
  <si>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</si>
  <si>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</si>
  <si>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</si>
  <si>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</si>
  <si>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</si>
  <si>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</si>
  <si>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</si>
  <si>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</si>
  <si>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</si>
  <si>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</si>
  <si>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</si>
  <si>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</si>
  <si>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</si>
  <si>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</si>
  <si>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</si>
  <si>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</si>
  <si>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</si>
  <si>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</si>
  <si>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</si>
  <si>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</si>
  <si>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</si>
  <si>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</si>
  <si>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</si>
  <si>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</si>
  <si>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</si>
  <si>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</si>
  <si>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</si>
  <si>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</si>
  <si>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</si>
  <si>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</si>
  <si>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</si>
  <si>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</si>
  <si>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</si>
  <si>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</si>
  <si>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</si>
  <si>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</si>
  <si>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</si>
  <si>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</si>
  <si>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</si>
  <si>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</si>
  <si>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</si>
  <si>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</si>
  <si>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</si>
  <si>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</si>
  <si>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</si>
  <si>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</si>
  <si>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</si>
  <si>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</si>
  <si>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</si>
  <si>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</si>
  <si>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</si>
  <si>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</si>
  <si>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</si>
  <si>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</si>
  <si>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</si>
  <si>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</si>
  <si>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</si>
  <si>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</si>
  <si>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</si>
  <si>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</si>
  <si>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</si>
  <si>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</si>
  <si>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</si>
  <si>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</si>
  <si>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</si>
  <si>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</si>
  <si>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</si>
  <si>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</si>
  <si>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</si>
  <si>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</si>
  <si>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</si>
  <si>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</si>
  <si>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</si>
  <si>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</si>
  <si>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</si>
  <si>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</si>
  <si>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</si>
  <si>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</si>
  <si>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</si>
  <si>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</si>
  <si>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</si>
  <si>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</si>
  <si>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</si>
  <si>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</si>
  <si>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</si>
  <si>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</si>
  <si>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</si>
  <si>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</si>
  <si>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</si>
  <si>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</si>
  <si>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</si>
  <si>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</si>
  <si>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</si>
  <si>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</si>
  <si>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</si>
  <si>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</si>
  <si>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</si>
  <si>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</si>
  <si>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</si>
  <si>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</si>
  <si>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</si>
  <si>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</si>
  <si>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</si>
  <si>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</si>
  <si>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</si>
  <si>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</si>
  <si>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</si>
  <si>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</si>
  <si>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</si>
  <si>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</si>
  <si>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</si>
  <si>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</si>
  <si>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</si>
  <si>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</si>
  <si>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</si>
  <si>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</si>
  <si>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</si>
  <si>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</si>
  <si>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</si>
  <si>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</si>
  <si>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</si>
  <si>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</si>
  <si>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</si>
  <si>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</si>
  <si>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</si>
  <si>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</si>
  <si>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</si>
  <si>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</si>
  <si>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</si>
  <si>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</si>
  <si>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</si>
  <si>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</si>
  <si>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</si>
  <si>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</si>
  <si>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</si>
  <si>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</si>
  <si>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</si>
  <si>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</si>
  <si>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</si>
  <si>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</si>
  <si>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</si>
  <si>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</si>
  <si>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</si>
  <si>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</si>
  <si>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</si>
  <si>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</si>
  <si>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</si>
  <si>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</si>
  <si>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</si>
  <si>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</si>
  <si>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</si>
  <si>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</si>
  <si>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</si>
  <si>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</si>
  <si>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</si>
  <si>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</si>
  <si>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</si>
  <si>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</si>
  <si>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</si>
  <si>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</si>
  <si>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</si>
  <si>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</si>
  <si>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</si>
  <si>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</si>
  <si>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</si>
  <si>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</si>
  <si>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</si>
  <si>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</si>
  <si>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</si>
  <si>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</si>
  <si>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</si>
  <si>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</si>
  <si>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</si>
  <si>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</si>
  <si>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</si>
  <si>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</si>
  <si>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</si>
  <si>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</si>
  <si>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</si>
  <si>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</si>
  <si>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</si>
  <si>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</si>
  <si>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</si>
  <si>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</si>
  <si>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</si>
  <si>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</si>
  <si>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</si>
  <si>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</si>
  <si>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</si>
  <si>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</si>
  <si>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</si>
  <si>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</si>
  <si>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</si>
  <si>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</si>
  <si>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</si>
  <si>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</si>
  <si>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</si>
  <si>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</si>
  <si>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</si>
  <si>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</si>
  <si>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</si>
  <si>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</si>
  <si>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</si>
  <si>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</si>
  <si>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</si>
  <si>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</si>
  <si>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</si>
  <si>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</si>
  <si>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</si>
  <si>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</si>
  <si>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</si>
  <si>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</si>
  <si>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</si>
  <si>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</si>
  <si>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</si>
  <si>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</si>
  <si>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</si>
  <si>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</si>
  <si>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</si>
  <si>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</si>
  <si>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</si>
  <si>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</si>
  <si>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</si>
  <si>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</si>
  <si>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</si>
  <si>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</si>
  <si>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</si>
  <si>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</si>
  <si>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</si>
  <si>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</si>
  <si>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</si>
  <si>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</si>
  <si>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</si>
  <si>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</si>
  <si>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</si>
  <si>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</si>
  <si>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</si>
  <si>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</si>
  <si>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</si>
  <si>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</si>
  <si>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</si>
  <si>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</si>
  <si>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</si>
  <si>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</si>
  <si>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</si>
  <si>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</si>
  <si>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</si>
  <si>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</si>
  <si>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</si>
  <si>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</si>
  <si>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</si>
  <si>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</si>
  <si>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</si>
  <si>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</si>
  <si>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</si>
  <si>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</si>
  <si>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</si>
  <si>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</si>
  <si>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</si>
  <si>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</si>
  <si>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</si>
  <si>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</si>
  <si>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</si>
  <si>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</si>
  <si>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</si>
  <si>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</si>
  <si>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</si>
  <si>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</si>
  <si>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</si>
  <si>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</si>
  <si>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</si>
  <si>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</si>
  <si>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</si>
  <si>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</si>
  <si>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</si>
  <si>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</si>
  <si>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</si>
  <si>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</si>
  <si>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</si>
  <si>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</si>
  <si>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</si>
  <si>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</si>
  <si>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</si>
  <si>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</si>
  <si>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</si>
  <si>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</si>
  <si>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</si>
  <si>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</si>
  <si>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</si>
  <si>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</si>
  <si>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</si>
  <si>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</si>
  <si>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</si>
  <si>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</si>
  <si>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</si>
  <si>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</si>
  <si>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</si>
  <si>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</si>
  <si>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</si>
  <si>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</si>
  <si>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</si>
  <si>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</si>
  <si>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</si>
  <si>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</si>
  <si>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</si>
  <si>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</si>
  <si>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</si>
  <si>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</si>
  <si>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</si>
  <si>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</si>
  <si>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</si>
  <si>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</si>
  <si>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</si>
  <si>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</si>
  <si>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</si>
  <si>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</si>
  <si>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</si>
  <si>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</si>
  <si>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</si>
  <si>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</si>
  <si>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</si>
  <si>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</si>
  <si>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</si>
  <si>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</si>
  <si>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</si>
  <si>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</si>
  <si>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</si>
  <si>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</si>
  <si>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</si>
  <si>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</si>
  <si>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</si>
  <si>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</si>
  <si>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</si>
  <si>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</si>
  <si>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</si>
  <si>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</si>
  <si>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</si>
  <si>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</si>
  <si>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</si>
  <si>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</si>
  <si>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</si>
  <si>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</si>
  <si>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</si>
  <si>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</si>
  <si>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</si>
  <si>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</si>
  <si>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</si>
  <si>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</si>
  <si>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</si>
  <si>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</si>
  <si>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</si>
  <si>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</si>
  <si>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</si>
  <si>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</si>
  <si>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</si>
  <si>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</si>
  <si>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</si>
  <si>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</si>
  <si>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</si>
  <si>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</si>
  <si>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</si>
  <si>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</si>
  <si>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</si>
  <si>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</si>
  <si>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</si>
  <si>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</si>
  <si>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</si>
  <si>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</si>
  <si>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</si>
  <si>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</si>
  <si>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</si>
  <si>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</si>
  <si>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</si>
  <si>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</si>
  <si>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</si>
  <si>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</si>
  <si>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</si>
  <si>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</si>
  <si>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</si>
  <si>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</si>
  <si>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</si>
  <si>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</si>
  <si>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</si>
  <si>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</si>
  <si>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</si>
  <si>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</si>
  <si>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</si>
  <si>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</si>
  <si>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</si>
  <si>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</si>
  <si>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</si>
  <si>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</si>
  <si>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</si>
  <si>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</si>
  <si>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</si>
  <si>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</si>
  <si>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</si>
  <si>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</si>
  <si>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</si>
  <si>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</si>
  <si>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</si>
  <si>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</si>
  <si>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</si>
  <si>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</si>
  <si>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</si>
  <si>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</si>
  <si>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</si>
  <si>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</si>
  <si>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</si>
  <si>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</si>
  <si>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</si>
  <si>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</si>
  <si>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</si>
  <si>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</si>
  <si>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</si>
  <si>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</si>
  <si>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</si>
  <si>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</si>
  <si>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</si>
  <si>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</si>
  <si>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</si>
  <si>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</si>
  <si>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</si>
  <si>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</si>
  <si>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</si>
  <si>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</si>
  <si>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</si>
  <si>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</si>
  <si>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</si>
  <si>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</si>
  <si>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</si>
  <si>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</si>
  <si>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</si>
  <si>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</si>
  <si>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</si>
  <si>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</si>
  <si>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</si>
  <si>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</si>
  <si>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</si>
  <si>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</si>
  <si>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</si>
  <si>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</si>
  <si>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</si>
  <si>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</si>
  <si>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</si>
  <si>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</si>
  <si>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</si>
  <si>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</si>
  <si>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</si>
  <si>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</si>
  <si>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</si>
  <si>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</si>
  <si>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</si>
  <si>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</si>
  <si>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</si>
  <si>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</si>
  <si>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</si>
  <si>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</si>
  <si>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</si>
  <si>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</si>
  <si>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</si>
  <si>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</si>
  <si>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</si>
  <si>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</si>
  <si>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</si>
  <si>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</si>
  <si>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</si>
  <si>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</si>
  <si>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</si>
  <si>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</si>
  <si>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</si>
  <si>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</si>
  <si>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</si>
  <si>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</si>
  <si>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</si>
  <si>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</si>
  <si>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</si>
  <si>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</si>
  <si>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</si>
  <si>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</si>
  <si>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</si>
  <si>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</si>
  <si>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</si>
  <si>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</si>
  <si>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</si>
  <si>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</si>
  <si>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</si>
  <si>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</si>
  <si>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</si>
  <si>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</si>
  <si>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</si>
  <si>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</si>
  <si>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</si>
  <si>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</si>
  <si>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</si>
  <si>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</si>
  <si>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</si>
  <si>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</si>
  <si>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</si>
  <si>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</si>
  <si>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</si>
  <si>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</si>
  <si>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</si>
  <si>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</si>
  <si>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</si>
  <si>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</si>
  <si>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</si>
  <si>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</si>
  <si>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</si>
  <si>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</si>
  <si>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</si>
  <si>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</si>
  <si>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</si>
  <si>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</si>
  <si>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</si>
  <si>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</si>
  <si>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</si>
  <si>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</si>
  <si>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</si>
  <si>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</si>
  <si>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</si>
  <si>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</si>
  <si>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</si>
  <si>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</si>
  <si>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</si>
  <si>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</si>
  <si>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</si>
  <si>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</si>
  <si>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</si>
  <si>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</si>
  <si>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</si>
  <si>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</si>
  <si>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</si>
  <si>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</si>
  <si>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</si>
  <si>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</si>
  <si>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</si>
  <si>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</si>
  <si>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</si>
  <si>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</si>
  <si>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</si>
  <si>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</si>
  <si>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</si>
  <si>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</si>
  <si>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</si>
  <si>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</si>
  <si>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</si>
  <si>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</si>
  <si>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</si>
  <si>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</si>
  <si>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</si>
  <si>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</si>
  <si>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</si>
  <si>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</si>
  <si>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</si>
  <si>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</si>
  <si>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</si>
  <si>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</si>
  <si>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</si>
  <si>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</si>
  <si>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</si>
  <si>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</si>
  <si>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</si>
  <si>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</si>
  <si>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</si>
  <si>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</si>
  <si>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</si>
  <si>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</si>
  <si>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</si>
  <si>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</si>
  <si>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</si>
  <si>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</si>
  <si>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</si>
  <si>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</si>
  <si>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</si>
  <si>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</si>
  <si>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</si>
  <si>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</si>
  <si>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</si>
  <si>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</si>
  <si>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</si>
  <si>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</si>
  <si>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</si>
  <si>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</si>
  <si>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</si>
  <si>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</si>
  <si>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</si>
  <si>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</si>
  <si>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</si>
  <si>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</si>
  <si>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</si>
  <si>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</si>
  <si>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</si>
  <si>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</si>
  <si>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</si>
  <si>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</si>
  <si>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</si>
  <si>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</si>
  <si>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</si>
  <si>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</si>
  <si>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</si>
  <si>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</si>
  <si>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</si>
  <si>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</si>
  <si>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</si>
  <si>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</si>
  <si>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</si>
  <si>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</si>
  <si>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</si>
  <si>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</si>
  <si>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</si>
  <si>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</si>
  <si>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</si>
  <si>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</si>
  <si>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</si>
  <si>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</si>
  <si>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</si>
  <si>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</si>
  <si>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</si>
  <si>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</si>
  <si>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</si>
  <si>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</si>
  <si>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</si>
  <si>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</si>
  <si>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</si>
  <si>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</si>
  <si>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</si>
  <si>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</si>
  <si>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</si>
  <si>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</si>
  <si>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</si>
  <si>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</si>
  <si>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</si>
  <si>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</si>
  <si>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</si>
  <si>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</si>
  <si>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</si>
  <si>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</si>
  <si>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</si>
  <si>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</si>
  <si>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</si>
  <si>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</si>
  <si>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</si>
  <si>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</si>
  <si>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</si>
  <si>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</si>
  <si>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</si>
  <si>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</si>
  <si>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</si>
  <si>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</si>
  <si>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</si>
  <si>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</si>
  <si>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</si>
  <si>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</si>
  <si>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</si>
  <si>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</si>
  <si>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</si>
  <si>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</si>
  <si>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</si>
  <si>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</si>
  <si>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</si>
  <si>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</si>
  <si>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</si>
  <si>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</si>
  <si>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</si>
  <si>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</si>
  <si>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</si>
  <si>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</si>
  <si>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</si>
  <si>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</si>
  <si>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</si>
  <si>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</si>
  <si>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</si>
  <si>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</si>
  <si>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</si>
  <si>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</si>
  <si>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</si>
  <si>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</si>
  <si>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</si>
  <si>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</si>
  <si>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</si>
  <si>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</si>
  <si>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</si>
  <si>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</si>
  <si>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</si>
  <si>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</si>
  <si>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</si>
  <si>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</si>
  <si>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</si>
  <si>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</si>
  <si>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</si>
  <si>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</si>
  <si>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</si>
  <si>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</si>
  <si>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</si>
  <si>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</si>
  <si>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</si>
  <si>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</si>
  <si>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</si>
  <si>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</si>
  <si>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</si>
  <si>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</si>
  <si>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</si>
  <si>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</si>
  <si>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</si>
  <si>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</si>
  <si>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</si>
  <si>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</si>
  <si>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</si>
  <si>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</si>
  <si>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</si>
  <si>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</si>
  <si>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</si>
  <si>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</si>
  <si>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</si>
  <si>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</si>
  <si>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</si>
  <si>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</si>
  <si>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</si>
  <si>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</si>
  <si>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</si>
  <si>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</si>
  <si>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</si>
  <si>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</si>
  <si>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</si>
  <si>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</si>
  <si>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</si>
  <si>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</si>
  <si>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</si>
  <si>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</si>
  <si>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</si>
  <si>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</si>
  <si>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</si>
  <si>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</si>
  <si>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</si>
  <si>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</si>
  <si>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</si>
  <si>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</si>
  <si>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</si>
  <si>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</si>
  <si>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</si>
  <si>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</si>
  <si>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</si>
  <si>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</si>
  <si>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</si>
  <si>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</si>
  <si>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</si>
  <si>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</si>
  <si>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</si>
  <si>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</si>
  <si>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</si>
  <si>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</si>
  <si>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</si>
  <si>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</si>
  <si>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</si>
  <si>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</si>
  <si>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</si>
  <si>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</si>
  <si>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</si>
  <si>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</si>
  <si>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</si>
  <si>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</si>
  <si>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</si>
  <si>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</si>
  <si>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</si>
  <si>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</si>
  <si>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</si>
  <si>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</si>
  <si>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</si>
  <si>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</si>
  <si>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</si>
  <si>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</si>
  <si>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</si>
  <si>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</si>
  <si>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</si>
  <si>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</si>
  <si>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</si>
  <si>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</si>
  <si>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</si>
  <si>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</si>
  <si>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</si>
  <si>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</si>
  <si>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</si>
  <si>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</si>
  <si>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</si>
  <si>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</si>
  <si>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</si>
  <si>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</si>
  <si>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</si>
  <si>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</si>
  <si>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</si>
  <si>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</si>
  <si>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</si>
  <si>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</si>
  <si>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</si>
  <si>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</si>
  <si>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</si>
  <si>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</si>
  <si>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</si>
  <si>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</si>
  <si>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</si>
  <si>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</si>
  <si>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</si>
  <si>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</si>
  <si>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</si>
  <si>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</si>
  <si>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</si>
  <si>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</si>
  <si>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</si>
  <si>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</si>
  <si>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</si>
  <si>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</si>
  <si>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</si>
  <si>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</si>
  <si>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</si>
  <si>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</si>
  <si>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</si>
  <si>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</si>
  <si>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</si>
  <si>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</si>
  <si>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</si>
  <si>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</si>
  <si>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</si>
  <si>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</si>
  <si>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</si>
  <si>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</si>
  <si>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</si>
  <si>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</si>
  <si>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</si>
  <si>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</si>
  <si>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</si>
  <si>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</si>
  <si>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</si>
  <si>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</si>
  <si>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</si>
  <si>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</si>
  <si>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</si>
  <si>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</si>
  <si>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</si>
  <si>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</si>
  <si>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</si>
  <si>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</si>
  <si>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</si>
  <si>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</si>
  <si>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</si>
  <si>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</si>
  <si>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</si>
  <si>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</si>
  <si>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</si>
  <si>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</si>
  <si>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</si>
  <si>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</si>
  <si>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</si>
  <si>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</si>
  <si>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</si>
  <si>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</si>
  <si>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</si>
  <si>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</si>
  <si>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</si>
  <si>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</si>
  <si>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</si>
  <si>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</si>
  <si>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</si>
  <si>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</si>
  <si>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</si>
  <si>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</si>
  <si>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</si>
  <si>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</si>
  <si>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</si>
  <si>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</si>
  <si>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</si>
  <si>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</si>
  <si>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</si>
  <si>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</si>
  <si>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</si>
  <si>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</si>
  <si>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</si>
  <si>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</si>
  <si>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</si>
  <si>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</si>
  <si>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</si>
  <si>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</si>
  <si>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</si>
  <si>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</si>
  <si>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</si>
  <si>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</si>
  <si>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</si>
  <si>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</si>
  <si>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</si>
  <si>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</si>
  <si>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</si>
  <si>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</si>
  <si>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</si>
  <si>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</si>
  <si>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</si>
  <si>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</si>
  <si>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</si>
  <si>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</si>
  <si>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</si>
  <si>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</si>
  <si>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</si>
  <si>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</si>
  <si>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</si>
  <si>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</si>
  <si>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</si>
  <si>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</si>
  <si>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</si>
  <si>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</si>
  <si>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</si>
  <si>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</si>
  <si>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</si>
  <si>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</si>
  <si>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</si>
  <si>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</si>
  <si>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</si>
  <si>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</si>
  <si>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</si>
  <si>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</si>
  <si>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</si>
  <si>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</si>
  <si>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</si>
  <si>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</si>
  <si>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</si>
  <si>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</si>
  <si>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</si>
  <si>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</si>
  <si>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</si>
  <si>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</si>
  <si>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</si>
  <si>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</si>
  <si>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</si>
  <si>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</si>
  <si>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</si>
  <si>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</si>
  <si>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</si>
  <si>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</si>
  <si>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</si>
  <si>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</si>
  <si>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</si>
  <si>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</si>
  <si>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</si>
  <si>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</si>
  <si>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</si>
  <si>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</si>
  <si>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</si>
  <si>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</si>
  <si>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</si>
  <si>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</si>
  <si>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</si>
  <si>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</si>
  <si>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</si>
  <si>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</si>
  <si>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</si>
  <si>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</si>
  <si>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</si>
  <si>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</si>
  <si>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</si>
  <si>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</si>
  <si>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</si>
  <si>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</si>
  <si>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</si>
  <si>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</si>
  <si>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</si>
  <si>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</si>
  <si>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</si>
  <si>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</si>
  <si>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</si>
  <si>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</si>
  <si>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</si>
  <si>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</si>
  <si>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</si>
  <si>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</si>
  <si>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</si>
  <si>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</si>
  <si>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</si>
  <si>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</si>
  <si>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</si>
  <si>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</si>
  <si>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</si>
  <si>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</si>
  <si>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</si>
  <si>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</si>
  <si>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</si>
  <si>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</si>
  <si>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</si>
  <si>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</si>
  <si>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</si>
  <si>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</si>
  <si>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</si>
  <si>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</si>
  <si>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</si>
  <si>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</si>
  <si>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</si>
  <si>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</si>
  <si>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</si>
  <si>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</si>
  <si>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</si>
  <si>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</si>
  <si>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</si>
  <si>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</si>
  <si>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</si>
  <si>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</si>
  <si>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</si>
  <si>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</si>
  <si>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</si>
  <si>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</si>
  <si>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</si>
  <si>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</si>
  <si>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</si>
  <si>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</si>
  <si>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</si>
  <si>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</si>
  <si>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</si>
  <si>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</si>
  <si>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</si>
  <si>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</si>
  <si>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</si>
  <si>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</si>
  <si>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</si>
  <si>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</si>
  <si>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</si>
  <si>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</si>
  <si>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</si>
  <si>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</si>
  <si>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</si>
  <si>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</si>
  <si>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</si>
  <si>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</si>
  <si>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</si>
  <si>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</si>
  <si>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</si>
  <si>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</si>
  <si>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</si>
  <si>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</si>
  <si>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</si>
  <si>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</si>
  <si>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</si>
  <si>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</si>
  <si>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</si>
  <si>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</si>
  <si>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</si>
  <si>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</si>
  <si>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</si>
  <si>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</si>
  <si>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</si>
  <si>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</si>
  <si>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</si>
  <si>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</si>
  <si>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</si>
  <si>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</si>
  <si>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</si>
  <si>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</si>
  <si>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</si>
  <si>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</si>
  <si>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</si>
  <si>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</si>
  <si>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</si>
  <si>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</si>
  <si>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</si>
  <si>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</si>
  <si>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</si>
  <si>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</si>
  <si>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</si>
  <si>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</si>
  <si>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</si>
  <si>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</si>
  <si>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</si>
  <si>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</si>
  <si>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</si>
  <si>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</si>
  <si>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</si>
  <si>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</si>
  <si>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</si>
  <si>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</si>
  <si>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</si>
  <si>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</si>
  <si>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</si>
  <si>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</si>
  <si>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</si>
  <si>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</si>
  <si>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</si>
  <si>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</si>
  <si>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</si>
  <si>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</si>
  <si>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</si>
  <si>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</si>
  <si>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</si>
  <si>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</si>
  <si>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</si>
  <si>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</si>
  <si>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</si>
  <si>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</si>
  <si>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</si>
  <si>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</si>
  <si>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</si>
  <si>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</si>
  <si>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</si>
  <si>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</si>
  <si>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</si>
  <si>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</si>
  <si>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</si>
  <si>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</si>
  <si>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</si>
  <si>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</si>
  <si>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</si>
  <si>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</si>
  <si>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</si>
  <si>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</si>
  <si>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</si>
  <si>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</si>
  <si>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</si>
  <si>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</si>
  <si>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</si>
  <si>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</si>
  <si>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</si>
  <si>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</si>
  <si>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</si>
  <si>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</si>
  <si>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</si>
  <si>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</si>
  <si>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</si>
  <si>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</si>
  <si>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</si>
  <si>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</si>
  <si>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</si>
  <si>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</si>
  <si>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</si>
  <si>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</si>
  <si>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</si>
  <si>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</si>
  <si>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</si>
  <si>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</si>
  <si>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</si>
  <si>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</si>
  <si>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</si>
  <si>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</si>
  <si>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</si>
  <si>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</si>
  <si>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</si>
  <si>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</si>
  <si>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</si>
  <si>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</si>
  <si>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</si>
  <si>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</si>
  <si>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</si>
  <si>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</si>
  <si>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</si>
  <si>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</si>
  <si>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</si>
  <si>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</si>
  <si>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</si>
  <si>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</si>
  <si>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</si>
  <si>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</si>
  <si>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</si>
  <si>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</si>
  <si>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</si>
  <si>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</si>
  <si>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</si>
  <si>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</si>
  <si>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</si>
  <si>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</si>
  <si>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</si>
  <si>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</si>
  <si>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</si>
  <si>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</si>
  <si>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</si>
  <si>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</si>
  <si>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</si>
  <si>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</si>
  <si>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</si>
  <si>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</si>
  <si>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</si>
  <si>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</si>
  <si>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</si>
  <si>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</si>
  <si>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</si>
  <si>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</si>
  <si>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</si>
  <si>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</si>
  <si>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</si>
  <si>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</si>
  <si>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</si>
  <si>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</si>
  <si>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</si>
  <si>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</si>
  <si>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</si>
  <si>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</si>
  <si>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</si>
  <si>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</si>
  <si>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</si>
  <si>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</si>
  <si>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</si>
  <si>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</si>
  <si>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</si>
  <si>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</si>
  <si>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</si>
  <si>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</si>
  <si>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</si>
  <si>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</si>
  <si>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</si>
  <si>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</si>
  <si>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</si>
  <si>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</si>
  <si>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</si>
  <si>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</si>
  <si>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</si>
  <si>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</si>
  <si>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</si>
  <si>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</si>
  <si>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</si>
  <si>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</si>
  <si>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</si>
  <si>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</si>
  <si>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</si>
  <si>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</si>
  <si>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</si>
  <si>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</si>
  <si>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</si>
  <si>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</si>
  <si>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</si>
  <si>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</si>
  <si>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</si>
  <si>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</si>
  <si>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</si>
  <si>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</si>
  <si>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</si>
  <si>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</si>
  <si>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</si>
  <si>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</si>
  <si>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</si>
  <si>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</si>
  <si>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</si>
  <si>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</si>
  <si>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</si>
  <si>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</si>
  <si>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</si>
  <si>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</si>
  <si>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</si>
  <si>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</si>
  <si>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</si>
  <si>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</si>
  <si>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</si>
  <si>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</si>
  <si>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</si>
  <si>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</si>
  <si>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</si>
  <si>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</si>
  <si>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</si>
  <si>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</si>
  <si>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</si>
  <si>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</si>
  <si>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</si>
  <si>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</si>
  <si>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</si>
  <si>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</si>
  <si>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</si>
  <si>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</si>
  <si>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</si>
  <si>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</si>
  <si>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</si>
  <si>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</si>
  <si>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</si>
  <si>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</si>
  <si>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</si>
  <si>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</si>
  <si>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</si>
  <si>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</si>
  <si>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</si>
  <si>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</si>
  <si>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</si>
  <si>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</si>
  <si>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</si>
  <si>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</si>
  <si>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</si>
  <si>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</si>
  <si>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</si>
  <si>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</si>
  <si>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</si>
  <si>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</si>
  <si>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</si>
  <si>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</si>
  <si>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</si>
  <si>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</si>
  <si>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</si>
  <si>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</si>
  <si>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</si>
  <si>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</si>
  <si>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</si>
  <si>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</si>
  <si>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</si>
  <si>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</si>
  <si>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</si>
  <si>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</si>
  <si>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</si>
  <si>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</si>
  <si>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</si>
  <si>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</si>
  <si>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</si>
  <si>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</si>
  <si>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</si>
  <si>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</si>
  <si>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</si>
  <si>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</si>
  <si>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</si>
  <si>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</si>
  <si>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</si>
  <si>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</si>
  <si>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</si>
  <si>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</si>
  <si>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</si>
  <si>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</si>
  <si>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</si>
  <si>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</si>
  <si>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</si>
  <si>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</si>
  <si>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</si>
  <si>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</si>
  <si>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</si>
  <si>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</si>
  <si>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</si>
  <si>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</si>
  <si>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</si>
  <si>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</si>
  <si>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</si>
  <si>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</si>
  <si>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</si>
  <si>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</si>
  <si>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</si>
  <si>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</si>
  <si>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</si>
  <si>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</si>
  <si>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</si>
  <si>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</si>
  <si>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</si>
  <si>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</si>
  <si>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</si>
  <si>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</si>
  <si>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</si>
  <si>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</si>
  <si>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</si>
  <si>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</si>
  <si>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</si>
  <si>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</si>
  <si>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</si>
  <si>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</si>
  <si>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</si>
  <si>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</si>
  <si>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</si>
  <si>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</si>
  <si>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</si>
  <si>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</si>
  <si>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</si>
  <si>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</si>
  <si>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</si>
  <si>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</si>
  <si>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</si>
  <si>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</si>
  <si>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</si>
  <si>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</si>
  <si>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</si>
  <si>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</si>
  <si>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</si>
  <si>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</si>
  <si>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</si>
  <si>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</si>
  <si>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</si>
  <si>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</si>
  <si>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</si>
  <si>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</si>
  <si>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</si>
  <si>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</si>
  <si>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</si>
  <si>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</si>
  <si>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</si>
  <si>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</si>
  <si>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</si>
  <si>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</si>
  <si>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</si>
  <si>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</si>
  <si>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</si>
  <si>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</si>
  <si>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</si>
  <si>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</si>
  <si>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</si>
  <si>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</si>
  <si>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</si>
  <si>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</si>
  <si>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</si>
  <si>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</si>
  <si>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</si>
  <si>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</si>
  <si>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</si>
  <si>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</si>
  <si>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</si>
  <si>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</si>
  <si>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</si>
  <si>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</si>
  <si>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</si>
  <si>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</si>
  <si>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</si>
  <si>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</si>
  <si>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</si>
  <si>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</si>
  <si>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</si>
  <si>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</si>
  <si>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</si>
  <si>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</si>
  <si>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</si>
  <si>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</si>
  <si>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</si>
  <si>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</si>
  <si>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</si>
  <si>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</si>
  <si>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</si>
  <si>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</si>
  <si>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</si>
  <si>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</si>
  <si>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</si>
  <si>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</si>
  <si>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</si>
  <si>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</si>
  <si>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</si>
  <si>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</si>
  <si>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</si>
  <si>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</si>
  <si>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</si>
  <si>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</si>
  <si>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</si>
  <si>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</si>
  <si>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</si>
  <si>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</si>
  <si>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</si>
  <si>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</si>
  <si>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</si>
  <si>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</si>
  <si>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</si>
  <si>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</si>
  <si>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</si>
  <si>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</si>
  <si>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</si>
  <si>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</si>
  <si>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</si>
  <si>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</si>
  <si>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</si>
  <si>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</si>
  <si>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</si>
  <si>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</si>
  <si>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</si>
  <si>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</si>
  <si>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</si>
  <si>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</si>
  <si>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</si>
  <si>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</si>
  <si>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</si>
  <si>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</si>
  <si>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</si>
  <si>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</si>
  <si>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</si>
  <si>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</si>
  <si>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</si>
  <si>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</si>
  <si>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</si>
  <si>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</si>
  <si>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</si>
  <si>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</si>
  <si>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</si>
  <si>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</si>
  <si>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</si>
  <si>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</si>
  <si>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</si>
  <si>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</si>
  <si>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</si>
  <si>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</si>
  <si>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</si>
  <si>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</si>
  <si>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</si>
  <si>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</si>
  <si>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</si>
  <si>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</si>
  <si>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</si>
  <si>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</si>
  <si>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</si>
  <si>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</si>
  <si>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</si>
  <si>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</si>
  <si>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</si>
  <si>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</si>
  <si>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</si>
  <si>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</si>
  <si>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</si>
  <si>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</si>
  <si>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</si>
  <si>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</si>
  <si>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</si>
  <si>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</si>
  <si>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</si>
  <si>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</si>
  <si>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</si>
  <si>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</si>
  <si>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</si>
  <si>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</si>
  <si>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</si>
  <si>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</si>
  <si>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</si>
  <si>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</si>
  <si>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</si>
  <si>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</si>
  <si>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</si>
  <si>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</si>
  <si>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</si>
  <si>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</si>
  <si>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</si>
  <si>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</si>
  <si>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</si>
  <si>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</si>
  <si>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</si>
  <si>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</si>
  <si>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</si>
  <si>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</si>
  <si>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</si>
  <si>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</si>
  <si>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</si>
  <si>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</si>
  <si>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</si>
  <si>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</si>
  <si>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</si>
  <si>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</si>
  <si>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</si>
  <si>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</si>
  <si>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</si>
  <si>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</si>
  <si>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</si>
  <si>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</si>
  <si>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</si>
  <si>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</si>
  <si>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</si>
  <si>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</si>
  <si>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</si>
  <si>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</si>
  <si>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</si>
  <si>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</si>
  <si>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</si>
  <si>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</si>
  <si>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</si>
  <si>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</si>
  <si>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</si>
  <si>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</si>
  <si>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</si>
  <si>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</si>
  <si>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</si>
  <si>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</si>
  <si>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</si>
  <si>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</si>
  <si>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</si>
  <si>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</si>
  <si>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</si>
  <si>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</si>
  <si>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</si>
  <si>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</si>
  <si>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</si>
  <si>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</si>
  <si>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</si>
  <si>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</si>
  <si>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</si>
  <si>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</si>
  <si>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</si>
  <si>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</si>
  <si>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</si>
  <si>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</si>
  <si>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</si>
  <si>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</si>
  <si>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</si>
  <si>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</si>
  <si>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</si>
  <si>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</si>
  <si>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</si>
  <si>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</si>
  <si>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</si>
  <si>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</si>
  <si>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</si>
  <si>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</si>
  <si>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</si>
  <si>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</si>
  <si>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</si>
  <si>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</si>
  <si>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</si>
  <si>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</si>
  <si>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</si>
  <si>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</si>
  <si>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</si>
  <si>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</si>
  <si>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</si>
  <si>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</si>
  <si>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</si>
  <si>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</si>
  <si>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</si>
  <si>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</si>
  <si>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</si>
  <si>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</si>
  <si>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</si>
  <si>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</si>
  <si>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</si>
  <si>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</si>
  <si>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</si>
  <si>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</si>
  <si>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</si>
  <si>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</si>
  <si>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</si>
  <si>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</si>
  <si>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</si>
  <si>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</si>
  <si>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</si>
  <si>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</si>
  <si>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</si>
  <si>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</si>
  <si>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</si>
  <si>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</si>
  <si>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</si>
  <si>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</si>
  <si>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</si>
  <si>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</si>
  <si>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</si>
  <si>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</si>
  <si>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</si>
  <si>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</si>
  <si>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</si>
  <si>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</si>
  <si>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</si>
  <si>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</si>
  <si>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</si>
  <si>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</si>
  <si>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</si>
  <si>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</si>
  <si>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</si>
  <si>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</si>
  <si>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</si>
  <si>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</si>
  <si>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</si>
  <si>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</si>
  <si>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</si>
  <si>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</si>
  <si>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</si>
  <si>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</si>
  <si>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</si>
  <si>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</si>
  <si>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</si>
  <si>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</si>
  <si>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</si>
  <si>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</si>
  <si>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</si>
  <si>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</si>
  <si>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</si>
  <si>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</si>
  <si>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</si>
  <si>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</si>
  <si>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</si>
  <si>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</si>
  <si>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</si>
  <si>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</si>
  <si>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</si>
  <si>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</si>
  <si>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</si>
  <si>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</si>
  <si>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</si>
  <si>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</si>
  <si>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</si>
  <si>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</si>
  <si>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</si>
  <si>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</si>
  <si>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</si>
  <si>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</si>
  <si>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</si>
  <si>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</si>
  <si>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</si>
  <si>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</si>
  <si>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</si>
  <si>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</si>
  <si>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</si>
  <si>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</si>
  <si>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</si>
  <si>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</si>
  <si>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</si>
  <si>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</si>
  <si>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</si>
  <si>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</si>
  <si>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</si>
  <si>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</si>
  <si>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</si>
  <si>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</si>
  <si>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</si>
  <si>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</si>
  <si>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</si>
  <si>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</si>
  <si>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</si>
  <si>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</si>
  <si>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</si>
  <si>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</si>
  <si>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</si>
  <si>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</si>
  <si>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</si>
  <si>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</si>
  <si>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</si>
  <si>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</si>
  <si>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</si>
  <si>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</si>
  <si>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</si>
  <si>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</si>
  <si>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</si>
  <si>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</si>
  <si>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</si>
  <si>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</si>
  <si>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</si>
  <si>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</si>
  <si>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</si>
  <si>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</si>
  <si>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</si>
  <si>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</si>
  <si>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</si>
  <si>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</si>
  <si>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</si>
  <si>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</si>
  <si>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</si>
  <si>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</si>
  <si>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</si>
  <si>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</si>
  <si>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</si>
  <si>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</si>
  <si>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</si>
  <si>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</si>
  <si>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</si>
  <si>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</si>
  <si>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</si>
  <si>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</si>
  <si>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</si>
  <si>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</si>
  <si>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</si>
  <si>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</si>
  <si>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</si>
  <si>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</si>
  <si>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</si>
  <si>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</si>
  <si>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</si>
  <si>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</si>
  <si>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</si>
  <si>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</si>
  <si>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</si>
  <si>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</si>
  <si>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</si>
  <si>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</si>
  <si>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</si>
  <si>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</si>
  <si>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</si>
  <si>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</si>
  <si>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</si>
  <si>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</si>
  <si>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</si>
  <si>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</si>
  <si>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</si>
  <si>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</si>
  <si>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</si>
  <si>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</si>
  <si>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</si>
  <si>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</si>
  <si>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</si>
  <si>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</si>
  <si>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</si>
  <si>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</si>
  <si>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</si>
  <si>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</si>
  <si>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</si>
  <si>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</si>
  <si>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</si>
  <si>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</si>
  <si>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</si>
  <si>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</si>
  <si>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</si>
  <si>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</si>
  <si>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</si>
  <si>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</si>
  <si>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</si>
  <si>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</si>
  <si>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</si>
  <si>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</si>
  <si>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</si>
  <si>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</si>
  <si>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</si>
  <si>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</si>
  <si>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</si>
  <si>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</si>
  <si>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</si>
  <si>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</si>
  <si>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</si>
  <si>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</si>
  <si>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</si>
  <si>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</si>
  <si>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</si>
  <si>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</si>
  <si>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</si>
  <si>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</si>
  <si>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</si>
  <si>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</si>
  <si>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</si>
  <si>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</si>
  <si>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</si>
  <si>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</si>
  <si>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</si>
  <si>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</si>
  <si>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</si>
  <si>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</si>
  <si>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</si>
  <si>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</si>
  <si>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</si>
  <si>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</si>
  <si>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</si>
  <si>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</si>
  <si>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</si>
  <si>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</si>
  <si>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</si>
  <si>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</si>
  <si>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</si>
  <si>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</si>
  <si>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</si>
  <si>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</si>
  <si>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</si>
  <si>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</si>
  <si>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</si>
  <si>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</si>
  <si>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</si>
  <si>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</si>
  <si>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</si>
  <si>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</si>
  <si>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</si>
  <si>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</si>
  <si>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</si>
  <si>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</si>
  <si>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</si>
  <si>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</si>
  <si>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</si>
  <si>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</si>
  <si>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</si>
  <si>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</si>
  <si>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</si>
  <si>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</si>
  <si>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</si>
  <si>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</si>
  <si>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</si>
  <si>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</si>
  <si>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</si>
  <si>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</si>
  <si>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</si>
  <si>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</si>
  <si>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</si>
  <si>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</si>
  <si>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</si>
  <si>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</si>
  <si>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</si>
  <si>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</si>
  <si>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</si>
  <si>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</si>
  <si>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</si>
  <si>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</si>
  <si>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</si>
  <si>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</si>
  <si>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</si>
  <si>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</si>
  <si>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</si>
  <si>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</si>
  <si>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</si>
  <si>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</si>
  <si>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</si>
  <si>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</si>
  <si>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</si>
  <si>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</si>
  <si>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</si>
  <si>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</si>
  <si>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</si>
  <si>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</si>
  <si>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</si>
  <si>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</si>
  <si>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</si>
  <si>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</si>
  <si>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</si>
  <si>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</si>
  <si>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</si>
  <si>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</si>
  <si>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</si>
  <si>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</si>
  <si>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</si>
  <si>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</si>
  <si>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</si>
  <si>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</si>
  <si>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</si>
  <si>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</si>
  <si>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</si>
  <si>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</si>
  <si>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</si>
  <si>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</si>
  <si>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</si>
  <si>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</si>
  <si>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</si>
  <si>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</si>
  <si>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</si>
  <si>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</si>
  <si>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</si>
  <si>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</si>
  <si>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</si>
  <si>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</si>
  <si>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</si>
  <si>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</si>
  <si>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</si>
  <si>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</si>
  <si>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</si>
  <si>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</si>
  <si>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</si>
  <si>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</si>
  <si>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</si>
  <si>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</si>
  <si>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</si>
  <si>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</si>
  <si>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</si>
  <si>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</si>
  <si>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</si>
  <si>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</si>
  <si>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</si>
  <si>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</si>
  <si>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</si>
  <si>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</si>
  <si>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</si>
  <si>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</si>
  <si>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</si>
  <si>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</si>
  <si>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</si>
  <si>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</si>
  <si>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</si>
  <si>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</si>
  <si>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</si>
  <si>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</si>
  <si>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</si>
  <si>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</si>
  <si>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</si>
  <si>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</si>
  <si>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</si>
  <si>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</si>
  <si>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</si>
  <si>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</si>
  <si>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</si>
  <si>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</si>
  <si>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</si>
  <si>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</si>
  <si>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</si>
  <si>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</si>
  <si>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</si>
  <si>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</si>
  <si>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</si>
  <si>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</si>
  <si>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</si>
  <si>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</si>
  <si>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</si>
  <si>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</si>
  <si>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</si>
  <si>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</si>
  <si>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</si>
  <si>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</si>
  <si>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</si>
  <si>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</si>
  <si>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</si>
  <si>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</si>
  <si>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</si>
  <si>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</si>
  <si>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</si>
  <si>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</si>
  <si>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</si>
  <si>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</si>
  <si>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</si>
  <si>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</si>
  <si>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</si>
  <si>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</si>
  <si>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</si>
  <si>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</si>
  <si>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</si>
  <si>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</si>
  <si>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</si>
  <si>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</si>
  <si>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</si>
  <si>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</si>
  <si>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</si>
  <si>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</si>
  <si>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</si>
  <si>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</si>
  <si>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</si>
  <si>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</si>
  <si>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</si>
  <si>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</si>
  <si>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</si>
  <si>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</si>
  <si>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</si>
  <si>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</si>
  <si>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</si>
  <si>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</si>
  <si>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</si>
  <si>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</si>
  <si>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</si>
  <si>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</si>
  <si>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</si>
  <si>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</si>
  <si>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</si>
  <si>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</si>
  <si>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</si>
  <si>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</si>
  <si>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</si>
  <si>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</si>
  <si>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</si>
  <si>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</si>
  <si>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</si>
  <si>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</si>
  <si>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</si>
  <si>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</si>
  <si>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</si>
  <si>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</si>
  <si>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</si>
  <si>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</si>
  <si>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</si>
  <si>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</si>
  <si>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</si>
  <si>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</si>
  <si>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</si>
  <si>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</si>
  <si>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</si>
  <si>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</si>
  <si>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</si>
  <si>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</si>
  <si>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</si>
  <si>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</si>
  <si>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</si>
  <si>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</si>
  <si>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</si>
  <si>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</si>
  <si>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</si>
  <si>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</si>
  <si>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</si>
  <si>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</si>
  <si>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</si>
  <si>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</si>
  <si>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</si>
  <si>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</si>
  <si>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</si>
  <si>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</si>
  <si>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</si>
  <si>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</si>
  <si>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</si>
  <si>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</si>
  <si>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</si>
  <si>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</si>
  <si>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</si>
  <si>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</si>
  <si>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</si>
  <si>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</si>
  <si>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</si>
  <si>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</si>
  <si>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</si>
  <si>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</si>
  <si>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</si>
  <si>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</si>
  <si>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</si>
  <si>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</si>
  <si>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</si>
  <si>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</si>
  <si>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</si>
  <si>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</si>
  <si>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</si>
  <si>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</si>
  <si>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</si>
  <si>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</si>
  <si>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</si>
  <si>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</si>
  <si>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</si>
  <si>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</si>
  <si>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</si>
  <si>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</si>
  <si>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</si>
  <si>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</si>
  <si>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</si>
  <si>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</si>
  <si>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</si>
  <si>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</si>
  <si>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</si>
  <si>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</si>
  <si>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</si>
  <si>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</si>
  <si>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</si>
  <si>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</si>
  <si>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</si>
  <si>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</si>
  <si>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</si>
  <si>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</si>
  <si>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</si>
  <si>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</si>
  <si>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</si>
  <si>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</si>
  <si>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</si>
  <si>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</si>
  <si>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</si>
  <si>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</si>
  <si>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</si>
  <si>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</si>
  <si>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</si>
  <si>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</si>
  <si>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</si>
  <si>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</si>
  <si>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</si>
  <si>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</si>
  <si>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</si>
  <si>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</si>
  <si>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</si>
  <si>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</si>
  <si>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</si>
  <si>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</si>
  <si>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</si>
  <si>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</si>
  <si>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</si>
  <si>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</si>
  <si>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</si>
  <si>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</si>
  <si>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</si>
  <si>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</si>
  <si>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</si>
  <si>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</si>
  <si>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</si>
  <si>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</si>
  <si>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</si>
  <si>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</si>
  <si>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</si>
  <si>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</si>
  <si>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</si>
  <si>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</si>
  <si>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</si>
  <si>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</si>
  <si>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</si>
  <si>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</si>
  <si>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</si>
  <si>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</si>
  <si>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</si>
  <si>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</si>
  <si>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</si>
  <si>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</si>
  <si>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</si>
  <si>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</si>
  <si>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</si>
  <si>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</si>
  <si>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</si>
  <si>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</si>
  <si>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</si>
  <si>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</si>
  <si>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</si>
  <si>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</si>
  <si>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</si>
  <si>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</si>
  <si>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</si>
  <si>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</si>
  <si>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</si>
  <si>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</si>
  <si>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</si>
  <si>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</si>
  <si>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</si>
  <si>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</si>
  <si>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</si>
  <si>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</si>
  <si>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</si>
  <si>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</si>
  <si>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</si>
  <si>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</si>
  <si>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</si>
  <si>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</si>
  <si>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</si>
  <si>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</si>
  <si>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</si>
  <si>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</si>
  <si>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</si>
  <si>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</si>
  <si>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</si>
  <si>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</si>
  <si>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</si>
  <si>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</si>
  <si>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</si>
  <si>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</si>
  <si>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</si>
  <si>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</si>
  <si>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</si>
  <si>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</si>
  <si>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</si>
  <si>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</si>
  <si>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</si>
  <si>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</si>
  <si>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</si>
  <si>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</si>
  <si>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</si>
  <si>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</si>
  <si>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</si>
  <si>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</si>
  <si>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</si>
  <si>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</si>
  <si>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</si>
  <si>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</si>
  <si>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</si>
  <si>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</si>
  <si>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</si>
  <si>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</si>
  <si>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</si>
  <si>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</si>
  <si>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</si>
  <si>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</si>
  <si>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</si>
  <si>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</si>
  <si>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</si>
  <si>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</si>
  <si>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</si>
  <si>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</si>
  <si>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</si>
  <si>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</si>
  <si>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</si>
  <si>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</si>
  <si>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</si>
  <si>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</si>
  <si>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</si>
  <si>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</si>
  <si>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</si>
  <si>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</si>
  <si>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</si>
  <si>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</si>
  <si>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</si>
  <si>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</si>
  <si>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</si>
  <si>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</si>
  <si>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</si>
  <si>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</si>
  <si>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</si>
  <si>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</si>
  <si>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</si>
  <si>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</si>
  <si>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</si>
  <si>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</si>
  <si>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</si>
  <si>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</si>
  <si>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</si>
  <si>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</si>
  <si>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</si>
  <si>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</si>
  <si>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</si>
  <si>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</si>
  <si>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</si>
  <si>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</si>
  <si>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</si>
  <si>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</si>
  <si>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</si>
  <si>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</si>
  <si>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</si>
  <si>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</si>
  <si>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</si>
  <si>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</si>
  <si>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</si>
  <si>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</si>
  <si>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</si>
  <si>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</si>
  <si>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</si>
  <si>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</si>
  <si>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</si>
  <si>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</si>
  <si>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</si>
  <si>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</si>
  <si>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</si>
  <si>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</si>
  <si>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</si>
  <si>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</si>
  <si>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</si>
  <si>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</si>
  <si>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</si>
  <si>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</si>
  <si>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</si>
  <si>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</si>
  <si>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</si>
  <si>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</si>
  <si>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</si>
  <si>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</si>
  <si>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</si>
  <si>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</si>
  <si>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</si>
  <si>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</si>
  <si>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</si>
  <si>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</si>
  <si>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</si>
  <si>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</si>
  <si>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</si>
  <si>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</si>
  <si>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</si>
  <si>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</si>
  <si>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</si>
  <si>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</si>
  <si>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</si>
  <si>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</si>
  <si>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</si>
  <si>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</si>
  <si>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</si>
  <si>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</si>
  <si>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</si>
  <si>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</si>
  <si>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</si>
  <si>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</si>
  <si>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</si>
  <si>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</si>
  <si>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</si>
  <si>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</si>
  <si>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</si>
  <si>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</si>
  <si>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</si>
  <si>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</si>
  <si>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</si>
  <si>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</si>
  <si>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</si>
  <si>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</si>
  <si>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</si>
  <si>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</si>
  <si>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</si>
  <si>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</si>
  <si>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</si>
  <si>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</si>
  <si>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</si>
  <si>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</si>
  <si>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</si>
  <si>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</si>
  <si>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</si>
  <si>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</si>
  <si>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</si>
  <si>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</si>
  <si>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</si>
  <si>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</si>
  <si>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</si>
  <si>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</si>
  <si>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</si>
  <si>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</si>
  <si>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</si>
  <si>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</si>
  <si>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</si>
  <si>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</si>
  <si>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</si>
  <si>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</si>
  <si>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</si>
  <si>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</si>
  <si>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</si>
  <si>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</si>
  <si>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</si>
  <si>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</si>
  <si>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</si>
  <si>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</si>
  <si>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</si>
  <si>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</si>
  <si>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</si>
  <si>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</si>
  <si>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</si>
  <si>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</si>
  <si>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</si>
  <si>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</si>
  <si>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</si>
  <si>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</si>
  <si>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</si>
  <si>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</si>
  <si>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</si>
  <si>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</si>
  <si>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</si>
  <si>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</si>
  <si>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</si>
  <si>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</si>
  <si>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</si>
  <si>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</si>
  <si>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</si>
  <si>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</si>
  <si>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</si>
  <si>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</si>
  <si>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</si>
  <si>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</si>
  <si>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</si>
  <si>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</si>
  <si>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</si>
  <si>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</si>
  <si>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</si>
  <si>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</si>
  <si>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</si>
  <si>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</si>
  <si>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</si>
  <si>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</si>
  <si>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</si>
  <si>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</si>
  <si>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</si>
  <si>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</si>
  <si>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</si>
  <si>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</si>
  <si>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</si>
  <si>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</si>
  <si>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</si>
  <si>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</si>
  <si>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</si>
  <si>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</si>
  <si>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</si>
  <si>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</si>
  <si>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</si>
  <si>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</si>
  <si>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</si>
  <si>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</si>
  <si>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</si>
  <si>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</si>
  <si>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</si>
  <si>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</si>
  <si>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</si>
  <si>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</si>
  <si>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</si>
  <si>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</si>
  <si>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</si>
  <si>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</si>
  <si>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</si>
  <si>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</si>
  <si>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</si>
  <si>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</si>
  <si>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</si>
  <si>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</si>
  <si>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</si>
  <si>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</si>
  <si>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</si>
  <si>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</si>
  <si>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</si>
  <si>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</si>
  <si>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</si>
  <si>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</si>
  <si>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</si>
  <si>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</si>
  <si>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</si>
  <si>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</si>
  <si>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</si>
  <si>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</si>
  <si>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</si>
  <si>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</si>
  <si>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</si>
  <si>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</si>
  <si>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</si>
  <si>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</si>
  <si>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</si>
  <si>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</si>
  <si>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</si>
  <si>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</si>
  <si>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</si>
  <si>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</si>
  <si>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</si>
  <si>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</si>
  <si>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</si>
  <si>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</si>
  <si>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</si>
  <si>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</si>
  <si>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</si>
  <si>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</si>
  <si>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</si>
  <si>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</si>
  <si>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</si>
  <si>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</si>
  <si>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</si>
  <si>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</si>
  <si>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</si>
  <si>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</si>
  <si>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</si>
  <si>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</si>
  <si>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</si>
  <si>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</si>
  <si>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</si>
  <si>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</si>
  <si>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</si>
  <si>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</si>
  <si>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</si>
  <si>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</si>
  <si>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</si>
  <si>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</si>
  <si>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</si>
  <si>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</si>
  <si>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</si>
  <si>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</si>
  <si>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</si>
  <si>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</si>
  <si>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</si>
  <si>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</si>
  <si>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</si>
  <si>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</si>
  <si>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</si>
  <si>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</si>
  <si>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</si>
  <si>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</si>
  <si>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</si>
  <si>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</si>
  <si>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</si>
  <si>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</si>
  <si>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</si>
  <si>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</si>
  <si>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</si>
  <si>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</si>
  <si>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</si>
  <si>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</si>
  <si>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</si>
  <si>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</si>
  <si>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</si>
  <si>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</si>
  <si>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</si>
  <si>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</si>
  <si>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</si>
  <si>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</si>
  <si>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</si>
  <si>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</si>
  <si>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</si>
  <si>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</si>
  <si>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</si>
  <si>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</si>
  <si>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</si>
  <si>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</si>
  <si>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</si>
  <si>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</si>
  <si>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</si>
  <si>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</si>
  <si>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</si>
  <si>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</si>
  <si>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</si>
  <si>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</si>
  <si>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</si>
  <si>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</si>
  <si>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</si>
  <si>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</si>
  <si>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</si>
  <si>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</si>
  <si>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</si>
  <si>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</si>
  <si>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</si>
  <si>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</si>
  <si>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</si>
  <si>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</si>
  <si>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</si>
  <si>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</si>
  <si>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</si>
  <si>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</si>
  <si>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</si>
  <si>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</si>
  <si>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</si>
  <si>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</si>
  <si>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</si>
  <si>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</si>
  <si>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</si>
  <si>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</si>
  <si>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</si>
  <si>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</si>
  <si>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</si>
  <si>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</si>
  <si>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</si>
  <si>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</si>
  <si>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</si>
  <si>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</si>
  <si>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</si>
  <si>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</si>
  <si>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</si>
  <si>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</si>
  <si>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</si>
  <si>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</si>
  <si>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</si>
  <si>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</si>
  <si>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</si>
  <si>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</si>
  <si>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</si>
  <si>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</si>
  <si>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</si>
  <si>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</si>
  <si>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</si>
  <si>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</si>
  <si>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</si>
  <si>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</si>
  <si>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</si>
  <si>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</si>
  <si>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</si>
  <si>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</si>
  <si>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</si>
  <si>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</si>
  <si>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</si>
  <si>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</si>
  <si>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</si>
  <si>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</si>
  <si>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</si>
  <si>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</si>
  <si>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</si>
  <si>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</si>
  <si>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</si>
  <si>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</si>
  <si>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</si>
  <si>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</si>
  <si>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</si>
  <si>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</si>
  <si>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</si>
  <si>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</si>
  <si>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</si>
  <si>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</si>
  <si>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</si>
  <si>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</si>
  <si>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</si>
  <si>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</si>
  <si>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</si>
  <si>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</si>
  <si>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</si>
  <si>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</si>
  <si>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</si>
  <si>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</si>
  <si>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</si>
  <si>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</si>
  <si>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</si>
  <si>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</si>
  <si>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</si>
  <si>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</si>
  <si>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</si>
  <si>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</si>
  <si>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</si>
  <si>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</si>
  <si>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</si>
  <si>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</si>
  <si>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</si>
  <si>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</si>
  <si>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</si>
  <si>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</si>
  <si>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</si>
  <si>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</si>
  <si>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</si>
  <si>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</si>
  <si>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</si>
  <si>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</si>
  <si>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</si>
  <si>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</si>
  <si>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</si>
  <si>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</si>
  <si>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</si>
  <si>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</si>
  <si>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</si>
  <si>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</si>
  <si>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</si>
  <si>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</si>
  <si>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</si>
  <si>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</si>
  <si>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</si>
  <si>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</si>
  <si>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</si>
  <si>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</si>
  <si>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</si>
  <si>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</si>
  <si>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</si>
  <si>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</si>
  <si>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</si>
  <si>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</si>
  <si>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</si>
  <si>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</si>
  <si>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</si>
  <si>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</si>
  <si>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</si>
  <si>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</si>
  <si>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</si>
  <si>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</si>
  <si>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</si>
  <si>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</si>
  <si>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</si>
  <si>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</si>
  <si>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</si>
  <si>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</si>
  <si>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</si>
  <si>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</si>
  <si>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</si>
  <si>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</si>
  <si>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</si>
  <si>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</si>
  <si>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</si>
  <si>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</si>
  <si>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</si>
  <si>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</si>
  <si>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</si>
  <si>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</si>
  <si>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</si>
  <si>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</si>
  <si>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</si>
  <si>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</si>
  <si>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</si>
  <si>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</si>
  <si>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</si>
  <si>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</si>
  <si>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</si>
  <si>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</si>
  <si>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</si>
  <si>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</si>
  <si>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</si>
  <si>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</si>
  <si>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</si>
  <si>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</si>
  <si>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</si>
  <si>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</si>
  <si>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</si>
  <si>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</si>
  <si>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</si>
  <si>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</si>
  <si>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</si>
  <si>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</si>
  <si>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</si>
  <si>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</si>
  <si>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</si>
  <si>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</si>
  <si>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</si>
  <si>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</si>
  <si>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</si>
  <si>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</si>
  <si>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</si>
  <si>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</si>
  <si>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</si>
  <si>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</si>
  <si>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</si>
  <si>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</si>
  <si>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</si>
  <si>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</si>
  <si>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</si>
  <si>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</si>
  <si>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</si>
  <si>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</si>
  <si>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</si>
  <si>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</si>
  <si>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</si>
  <si>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</si>
  <si>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</si>
  <si>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</si>
  <si>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</si>
  <si>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</si>
  <si>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</si>
  <si>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</si>
  <si>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</si>
  <si>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</si>
  <si>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</si>
  <si>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</si>
  <si>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</si>
  <si>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</si>
  <si>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</si>
  <si>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</si>
  <si>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</si>
  <si>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</si>
  <si>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</si>
  <si>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</si>
  <si>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</si>
  <si>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</si>
  <si>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</si>
  <si>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</si>
  <si>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</si>
  <si>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</si>
  <si>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</si>
  <si>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</si>
  <si>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</si>
  <si>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</si>
  <si>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</si>
  <si>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</si>
  <si>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</si>
  <si>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</si>
  <si>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</si>
  <si>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</si>
  <si>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</si>
  <si>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</si>
  <si>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</si>
  <si>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</si>
  <si>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</si>
  <si>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</si>
  <si>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</si>
  <si>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</si>
  <si>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</si>
  <si>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</si>
  <si>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</si>
  <si>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</si>
  <si>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</si>
  <si>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</si>
  <si>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</si>
  <si>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</si>
  <si>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</si>
  <si>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</si>
  <si>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</si>
  <si>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</si>
  <si>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</si>
  <si>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</si>
  <si>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</si>
  <si>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</si>
  <si>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</si>
  <si>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</si>
  <si>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</si>
  <si>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</si>
  <si>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</si>
  <si>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</si>
  <si>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</si>
  <si>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</si>
  <si>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</si>
  <si>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</si>
  <si>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</si>
  <si>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</si>
  <si>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</si>
  <si>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</si>
  <si>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</si>
  <si>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</si>
  <si>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</si>
  <si>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</si>
  <si>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</si>
  <si>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</si>
  <si>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</si>
  <si>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</si>
  <si>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</si>
  <si>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</si>
  <si>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</si>
  <si>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</si>
  <si>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</si>
  <si>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</si>
  <si>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</si>
  <si>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</si>
  <si>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</si>
  <si>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</si>
  <si>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</si>
  <si>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</si>
  <si>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</si>
  <si>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</si>
  <si>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</si>
  <si>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</si>
  <si>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</si>
  <si>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</si>
  <si>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</si>
  <si>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</si>
  <si>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</si>
  <si>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</si>
  <si>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</si>
  <si>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</si>
  <si>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</si>
  <si>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</si>
  <si>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</si>
  <si>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</si>
  <si>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</si>
  <si>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</si>
  <si>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</si>
  <si>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</si>
  <si>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</si>
  <si>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</si>
  <si>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</si>
  <si>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</si>
  <si>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</si>
  <si>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</si>
  <si>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</si>
  <si>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</si>
  <si>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</si>
  <si>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</si>
  <si>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</si>
  <si>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</si>
  <si>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</si>
  <si>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</si>
  <si>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</si>
  <si>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</si>
  <si>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</si>
  <si>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</si>
  <si>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</si>
  <si>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</si>
  <si>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</si>
  <si>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</si>
  <si>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</si>
  <si>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</si>
  <si>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</si>
  <si>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</si>
  <si>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</si>
  <si>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</si>
  <si>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</si>
  <si>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</si>
  <si>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</si>
  <si>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</si>
  <si>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</si>
  <si>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</si>
  <si>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</si>
  <si>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</si>
  <si>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</si>
  <si>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</si>
  <si>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</si>
  <si>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</si>
  <si>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</si>
  <si>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</si>
  <si>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</si>
  <si>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</si>
  <si>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</si>
  <si>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</si>
  <si>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</si>
  <si>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</si>
  <si>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</si>
  <si>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</si>
  <si>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</si>
  <si>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</si>
  <si>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</si>
  <si>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</si>
  <si>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</si>
  <si>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</si>
  <si>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</si>
  <si>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</si>
  <si>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</si>
  <si>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</si>
  <si>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</si>
  <si>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</si>
  <si>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</si>
  <si>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</si>
  <si>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</si>
  <si>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</si>
  <si>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</si>
  <si>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</si>
  <si>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</si>
  <si>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</si>
  <si>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</si>
  <si>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</si>
  <si>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</si>
  <si>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</si>
  <si>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</si>
  <si>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</si>
  <si>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</si>
  <si>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</si>
  <si>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</si>
  <si>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</si>
  <si>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</si>
  <si>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</si>
  <si>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</si>
  <si>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</si>
  <si>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</si>
  <si>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</si>
  <si>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</si>
  <si>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</si>
  <si>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</si>
  <si>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</si>
  <si>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</si>
  <si>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</si>
  <si>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</si>
  <si>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</si>
  <si>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</si>
  <si>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</si>
  <si>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</si>
  <si>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</si>
  <si>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</si>
  <si>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</si>
  <si>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</si>
  <si>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</si>
  <si>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</si>
  <si>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</si>
  <si>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</si>
  <si>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</si>
  <si>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</si>
  <si>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</si>
  <si>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</si>
  <si>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</si>
  <si>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</si>
  <si>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</si>
  <si>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</si>
  <si>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</si>
  <si>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</si>
  <si>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</si>
  <si>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</si>
  <si>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</si>
  <si>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</si>
  <si>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</si>
  <si>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</si>
  <si>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</si>
  <si>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</si>
  <si>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</si>
  <si>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</si>
  <si>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</si>
  <si>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</si>
  <si>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</si>
  <si>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</si>
  <si>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</si>
  <si>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</si>
  <si>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</si>
  <si>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</si>
  <si>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</si>
  <si>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</si>
  <si>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</si>
  <si>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</si>
  <si>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</si>
  <si>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</si>
  <si>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</si>
  <si>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</si>
  <si>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</si>
  <si>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</si>
  <si>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</si>
  <si>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</si>
  <si>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</si>
  <si>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</si>
  <si>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</si>
  <si>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</si>
  <si>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</si>
  <si>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</si>
  <si>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</si>
  <si>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</si>
  <si>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</si>
  <si>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</si>
  <si>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</si>
  <si>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</si>
  <si>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</si>
  <si>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</si>
  <si>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</si>
  <si>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</si>
  <si>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</si>
  <si>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</si>
  <si>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</si>
  <si>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</si>
  <si>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</si>
  <si>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</si>
  <si>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</si>
  <si>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</si>
  <si>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</si>
  <si>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</si>
  <si>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</si>
  <si>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</si>
  <si>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</si>
  <si>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</si>
  <si>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</si>
  <si>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</si>
  <si>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</si>
  <si>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</si>
  <si>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</si>
  <si>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</si>
  <si>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</si>
  <si>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</si>
  <si>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</si>
  <si>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</si>
  <si>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</si>
  <si>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</si>
  <si>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</si>
  <si>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</si>
  <si>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</si>
  <si>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</si>
  <si>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</si>
  <si>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</si>
  <si>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</si>
  <si>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</si>
  <si>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</si>
  <si>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</si>
  <si>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</si>
  <si>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</si>
  <si>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</si>
  <si>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</si>
  <si>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</si>
  <si>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</si>
  <si>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</si>
  <si>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</si>
  <si>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</si>
  <si>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</si>
  <si>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</si>
  <si>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</si>
  <si>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</si>
  <si>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</si>
  <si>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</si>
  <si>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</si>
  <si>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</si>
  <si>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</si>
  <si>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</si>
  <si>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</si>
  <si>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</si>
  <si>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</si>
  <si>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</si>
  <si>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</si>
  <si>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</si>
  <si>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</si>
  <si>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</si>
  <si>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</si>
  <si>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</si>
  <si>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</si>
  <si>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</si>
  <si>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</si>
  <si>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</si>
  <si>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</si>
  <si>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</si>
  <si>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</si>
  <si>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</si>
  <si>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</si>
  <si>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</si>
  <si>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</si>
  <si>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</si>
  <si>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</si>
  <si>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</si>
  <si>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</si>
  <si>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</si>
  <si>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</si>
  <si>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</si>
  <si>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</si>
  <si>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</si>
  <si>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</si>
  <si>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</si>
  <si>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</si>
  <si>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</si>
  <si>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</si>
  <si>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</si>
  <si>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</si>
  <si>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</si>
  <si>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</si>
  <si>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</si>
  <si>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</si>
  <si>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</si>
  <si>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</si>
  <si>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</si>
  <si>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</si>
  <si>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</si>
  <si>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</si>
  <si>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</si>
  <si>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</si>
  <si>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</si>
  <si>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</si>
  <si>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</si>
  <si>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</si>
  <si>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</si>
  <si>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</si>
  <si>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</si>
  <si>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</si>
  <si>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</si>
  <si>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</si>
  <si>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</si>
  <si>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</si>
  <si>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</si>
  <si>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</si>
  <si>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</si>
  <si>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</si>
  <si>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</si>
  <si>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</si>
  <si>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</si>
  <si>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</si>
  <si>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</si>
  <si>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</si>
  <si>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</si>
  <si>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</si>
  <si>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</si>
  <si>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</si>
  <si>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</si>
  <si>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</si>
  <si>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</si>
  <si>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</si>
  <si>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</si>
  <si>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</si>
  <si>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</si>
  <si>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</si>
  <si>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</si>
  <si>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</si>
  <si>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</si>
  <si>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</si>
  <si>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</si>
  <si>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</si>
  <si>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</si>
  <si>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</si>
  <si>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</si>
  <si>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</si>
  <si>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</si>
  <si>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</si>
  <si>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</si>
  <si>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</si>
  <si>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</si>
  <si>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</si>
  <si>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</si>
  <si>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</si>
  <si>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</si>
  <si>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</si>
  <si>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</si>
  <si>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</si>
  <si>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</si>
  <si>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</si>
  <si>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</si>
  <si>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</si>
  <si>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</si>
  <si>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</si>
  <si>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</si>
  <si>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</si>
  <si>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</si>
  <si>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</si>
  <si>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</si>
  <si>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</si>
  <si>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</si>
  <si>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</si>
  <si>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</si>
  <si>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</si>
  <si>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</si>
  <si>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</si>
  <si>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</si>
  <si>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</si>
  <si>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</si>
  <si>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</si>
  <si>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</si>
  <si>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</si>
  <si>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</si>
  <si>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</si>
  <si>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</si>
  <si>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</si>
  <si>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</si>
  <si>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</si>
  <si>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</si>
  <si>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</si>
  <si>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</si>
  <si>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</si>
  <si>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</si>
  <si>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</si>
  <si>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</si>
  <si>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</si>
  <si>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</si>
  <si>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</si>
  <si>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</si>
  <si>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</si>
  <si>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</si>
  <si>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</si>
  <si>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</si>
  <si>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</si>
  <si>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</si>
  <si>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</si>
  <si>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</si>
  <si>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</si>
  <si>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</si>
  <si>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</si>
  <si>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</si>
  <si>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</si>
  <si>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</si>
  <si>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</si>
  <si>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</si>
  <si>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</si>
  <si>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</si>
  <si>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</si>
  <si>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</si>
  <si>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</si>
  <si>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</si>
  <si>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</si>
  <si>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</si>
  <si>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</si>
  <si>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</si>
  <si>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</si>
  <si>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</si>
  <si>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</si>
  <si>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</si>
  <si>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</si>
  <si>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</si>
  <si>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</si>
  <si>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</si>
  <si>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</si>
  <si>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</si>
  <si>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</si>
  <si>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</si>
  <si>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</si>
  <si>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</si>
  <si>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</si>
  <si>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</si>
  <si>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</si>
  <si>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</si>
  <si>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</si>
  <si>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</si>
  <si>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</si>
  <si>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</si>
  <si>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</si>
  <si>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</si>
  <si>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</si>
  <si>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</si>
  <si>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</si>
  <si>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</si>
  <si>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</si>
  <si>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</si>
  <si>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</si>
  <si>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</si>
  <si>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</si>
  <si>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</si>
  <si>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</si>
  <si>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</si>
  <si>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</si>
  <si>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</si>
  <si>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</si>
  <si>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</si>
  <si>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</si>
  <si>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</si>
  <si>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</si>
  <si>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</si>
  <si>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</si>
  <si>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</si>
  <si>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</si>
  <si>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</si>
  <si>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</si>
  <si>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</si>
  <si>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</si>
  <si>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</si>
  <si>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</si>
  <si>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</si>
  <si>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</si>
  <si>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</si>
  <si>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</si>
  <si>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</si>
  <si>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</si>
  <si>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</si>
  <si>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</si>
  <si>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</si>
  <si>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</si>
  <si>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</si>
  <si>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</si>
  <si>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</si>
  <si>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</si>
  <si>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</si>
  <si>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</si>
  <si>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</si>
  <si>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</si>
  <si>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</si>
  <si>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</si>
  <si>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</si>
  <si>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</si>
  <si>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</si>
  <si>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</si>
  <si>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</si>
  <si>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</si>
  <si>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</si>
  <si>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</si>
  <si>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</si>
  <si>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</si>
  <si>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</si>
  <si>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</si>
  <si>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</si>
  <si>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</si>
  <si>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</si>
  <si>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</si>
  <si>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</si>
  <si>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</si>
  <si>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</si>
  <si>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</si>
  <si>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</si>
  <si>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</si>
  <si>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</si>
  <si>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</si>
  <si>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</si>
  <si>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</si>
  <si>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</si>
  <si>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</si>
  <si>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</si>
  <si>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</si>
  <si>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</si>
  <si>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</si>
  <si>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</si>
  <si>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</si>
  <si>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</si>
  <si>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</si>
  <si>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</si>
  <si>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</si>
  <si>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</si>
  <si>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</si>
  <si>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</si>
  <si>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</si>
  <si>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</si>
  <si>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</si>
  <si>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</si>
  <si>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</si>
  <si>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</si>
  <si>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</si>
  <si>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</si>
  <si>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</si>
  <si>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</si>
  <si>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</si>
  <si>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</si>
  <si>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</si>
  <si>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</si>
  <si>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</si>
  <si>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</si>
  <si>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</si>
  <si>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</si>
  <si>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</si>
  <si>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</si>
  <si>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</si>
  <si>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</si>
  <si>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</si>
  <si>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</si>
  <si>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</si>
  <si>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</si>
  <si>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</si>
  <si>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</si>
  <si>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</si>
  <si>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</si>
  <si>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</si>
  <si>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</si>
  <si>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</si>
  <si>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</si>
  <si>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</si>
  <si>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</si>
  <si>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</si>
  <si>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</si>
  <si>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</si>
  <si>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</si>
  <si>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</si>
  <si>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</si>
  <si>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</si>
  <si>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</si>
  <si>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</si>
  <si>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</si>
  <si>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</si>
  <si>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</si>
  <si>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</si>
  <si>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</si>
  <si>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</si>
  <si>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</si>
  <si>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</si>
  <si>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</si>
  <si>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</si>
  <si>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</si>
  <si>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</si>
  <si>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</si>
  <si>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</si>
  <si>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</si>
  <si>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</si>
  <si>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</si>
  <si>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</si>
  <si>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</si>
  <si>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</si>
  <si>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</si>
  <si>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</si>
  <si>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</si>
  <si>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</si>
  <si>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</si>
  <si>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</si>
  <si>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</si>
  <si>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</si>
  <si>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</si>
  <si>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</si>
  <si>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</si>
  <si>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</si>
  <si>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</si>
  <si>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</si>
  <si>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</si>
  <si>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</si>
  <si>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</si>
  <si>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</si>
  <si>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</si>
  <si>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</si>
  <si>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</si>
  <si>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</si>
  <si>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</si>
  <si>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</si>
  <si>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</si>
  <si>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</si>
  <si>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</si>
  <si>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</si>
  <si>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</si>
  <si>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</si>
  <si>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</si>
  <si>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</si>
  <si>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</si>
  <si>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</si>
  <si>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</si>
  <si>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</si>
  <si>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</si>
  <si>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</si>
  <si>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</si>
  <si>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</si>
  <si>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</si>
  <si>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</si>
  <si>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</si>
  <si>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</si>
  <si>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</si>
  <si>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</si>
  <si>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</si>
  <si>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</si>
  <si>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</si>
  <si>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</si>
  <si>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</si>
  <si>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</si>
  <si>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</si>
  <si>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</si>
  <si>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</si>
  <si>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</si>
  <si>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</si>
  <si>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</si>
  <si>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</si>
  <si>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</si>
  <si>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</si>
  <si>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</si>
  <si>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</si>
  <si>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</si>
  <si>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</si>
  <si>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</si>
  <si>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</si>
  <si>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</si>
  <si>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</si>
  <si>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</si>
  <si>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</si>
  <si>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</si>
  <si>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</si>
  <si>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</si>
  <si>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</si>
  <si>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</si>
  <si>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</si>
  <si>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</si>
  <si>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</si>
  <si>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</si>
  <si>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</si>
  <si>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</si>
  <si>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</si>
  <si>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</si>
  <si>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</si>
  <si>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</si>
  <si>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</si>
  <si>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</si>
  <si>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</si>
  <si>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</si>
  <si>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</si>
  <si>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</si>
  <si>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</si>
  <si>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</si>
  <si>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</si>
  <si>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</si>
  <si>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</si>
  <si>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</si>
  <si>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</si>
  <si>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</si>
  <si>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</si>
  <si>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</si>
  <si>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</si>
  <si>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</si>
  <si>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</si>
  <si>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</si>
  <si>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</si>
  <si>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</si>
  <si>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</si>
  <si>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</si>
  <si>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</si>
  <si>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</si>
  <si>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</si>
  <si>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</si>
  <si>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</si>
  <si>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</si>
  <si>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</si>
  <si>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</si>
  <si>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</si>
  <si>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</si>
  <si>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</si>
  <si>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</si>
  <si>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</si>
  <si>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</si>
  <si>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</si>
  <si>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</si>
  <si>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</si>
  <si>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</si>
  <si>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</si>
  <si>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</si>
  <si>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</si>
  <si>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</si>
  <si>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</si>
  <si>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</si>
  <si>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</si>
  <si>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</si>
  <si>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</si>
  <si>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</si>
  <si>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</si>
  <si>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</si>
  <si>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</si>
  <si>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</si>
  <si>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</si>
  <si>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</si>
  <si>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</si>
  <si>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</si>
  <si>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</si>
  <si>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</si>
  <si>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</si>
  <si>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</si>
  <si>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</si>
  <si>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</si>
  <si>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</si>
  <si>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</si>
  <si>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</si>
  <si>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</si>
  <si>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</si>
  <si>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</si>
  <si>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</si>
  <si>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</si>
  <si>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</si>
  <si>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</si>
  <si>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</si>
  <si>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</si>
  <si>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</si>
  <si>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</si>
  <si>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</si>
  <si>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</si>
  <si>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</si>
  <si>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</si>
  <si>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</si>
  <si>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</si>
  <si>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</si>
  <si>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</si>
  <si>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</si>
  <si>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</si>
  <si>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</si>
  <si>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</si>
  <si>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</si>
  <si>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</si>
  <si>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</si>
  <si>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</si>
  <si>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</si>
  <si>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</si>
  <si>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</si>
  <si>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</si>
  <si>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</si>
  <si>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</si>
  <si>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</si>
  <si>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</si>
  <si>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</si>
  <si>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</si>
  <si>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</si>
  <si>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</si>
  <si>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</si>
  <si>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</si>
  <si>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</si>
  <si>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</si>
  <si>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</si>
  <si>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</si>
  <si>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</si>
  <si>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</si>
  <si>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</si>
  <si>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</si>
  <si>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</si>
  <si>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</si>
  <si>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</si>
  <si>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</si>
  <si>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</si>
  <si>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</si>
  <si>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</si>
  <si>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</si>
  <si>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</si>
  <si>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</si>
  <si>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</si>
  <si>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</si>
  <si>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</si>
  <si>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</si>
  <si>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</si>
  <si>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</si>
  <si>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</si>
  <si>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</si>
  <si>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</si>
  <si>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</si>
  <si>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</si>
  <si>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</si>
  <si>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</si>
  <si>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</si>
  <si>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</si>
  <si>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</si>
  <si>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</si>
  <si>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</si>
  <si>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</si>
  <si>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</si>
  <si>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</si>
  <si>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</si>
  <si>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</si>
  <si>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</si>
  <si>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</si>
  <si>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</si>
  <si>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</si>
  <si>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</si>
  <si>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</si>
  <si>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</si>
  <si>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</si>
  <si>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</si>
  <si>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</si>
  <si>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</si>
  <si>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</si>
  <si>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</si>
  <si>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</si>
  <si>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</si>
  <si>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</si>
  <si>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</si>
  <si>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</si>
  <si>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</si>
  <si>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</si>
  <si>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</si>
  <si>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</si>
  <si>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</si>
  <si>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</si>
  <si>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</si>
  <si>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</si>
  <si>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</si>
  <si>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</si>
  <si>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</si>
  <si>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</si>
  <si>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</si>
  <si>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</si>
  <si>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</si>
  <si>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</si>
  <si>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</si>
  <si>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</si>
  <si>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</si>
  <si>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</si>
  <si>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</si>
  <si>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</si>
  <si>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</si>
  <si>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</si>
  <si>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</si>
  <si>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</si>
  <si>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</si>
  <si>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</si>
  <si>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</si>
  <si>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</si>
  <si>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</si>
  <si>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</si>
  <si>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</si>
  <si>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</si>
  <si>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</si>
  <si>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</si>
  <si>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</si>
  <si>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</si>
  <si>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</si>
  <si>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</si>
  <si>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</si>
  <si>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</si>
  <si>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</si>
  <si>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</si>
  <si>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</si>
  <si>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</si>
  <si>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</si>
  <si>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</si>
  <si>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</si>
  <si>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</si>
  <si>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</si>
  <si>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</si>
  <si>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</si>
  <si>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</si>
  <si>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</si>
  <si>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</si>
  <si>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</si>
  <si>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</si>
  <si>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</si>
  <si>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</si>
  <si>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</si>
  <si>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</si>
  <si>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</si>
  <si>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</si>
  <si>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</si>
  <si>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</si>
  <si>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</si>
  <si>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</si>
  <si>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</si>
  <si>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</si>
  <si>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</si>
  <si>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</si>
  <si>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</si>
  <si>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</si>
  <si>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</si>
  <si>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</si>
  <si>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</si>
  <si>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</si>
  <si>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</si>
  <si>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</si>
  <si>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</si>
  <si>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</si>
  <si>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</si>
  <si>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</si>
  <si>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</si>
  <si>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</si>
  <si>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</si>
  <si>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</si>
  <si>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</si>
  <si>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</si>
  <si>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</si>
  <si>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</si>
  <si>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</si>
  <si>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</si>
  <si>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</si>
  <si>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</si>
  <si>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</si>
  <si>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</si>
  <si>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</si>
  <si>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</si>
  <si>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</si>
  <si>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</si>
  <si>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</si>
  <si>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</si>
  <si>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</si>
  <si>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</si>
  <si>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</si>
  <si>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</si>
  <si>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</si>
  <si>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</si>
  <si>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</si>
  <si>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</si>
  <si>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</si>
  <si>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</si>
  <si>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</si>
  <si>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</si>
  <si>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</si>
  <si>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</si>
  <si>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</si>
  <si>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</si>
  <si>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</si>
  <si>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</si>
  <si>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</si>
  <si>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</si>
  <si>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</si>
  <si>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</si>
  <si>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</si>
  <si>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</si>
  <si>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</si>
  <si>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</si>
  <si>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</si>
  <si>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</si>
  <si>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</si>
  <si>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</si>
  <si>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</si>
  <si>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</si>
  <si>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</si>
  <si>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</si>
  <si>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</si>
  <si>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</si>
  <si>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</si>
  <si>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</si>
  <si>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</si>
  <si>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</si>
  <si>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</si>
  <si>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</si>
  <si>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</si>
  <si>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</si>
  <si>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</si>
  <si>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</si>
  <si>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</si>
  <si>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</si>
  <si>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</si>
  <si>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</si>
  <si>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</si>
  <si>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</si>
  <si>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</si>
  <si>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</si>
  <si>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</si>
  <si>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</si>
  <si>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</si>
  <si>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</si>
  <si>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</si>
  <si>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</si>
  <si>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</si>
  <si>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</si>
  <si>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</si>
  <si>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</si>
  <si>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</si>
  <si>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</si>
  <si>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</si>
  <si>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</si>
  <si>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</si>
  <si>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</si>
  <si>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</si>
  <si>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</si>
  <si>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</si>
  <si>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</si>
  <si>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</si>
  <si>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</si>
  <si>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</si>
  <si>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</si>
  <si>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</si>
  <si>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</si>
  <si>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</si>
  <si>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</si>
  <si>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</si>
  <si>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</si>
  <si>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</si>
  <si>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</si>
  <si>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</si>
  <si>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</si>
  <si>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</si>
  <si>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</si>
  <si>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</si>
  <si>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</si>
  <si>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</si>
  <si>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</si>
  <si>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</si>
  <si>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</si>
  <si>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</si>
  <si>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</si>
  <si>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</si>
  <si>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</si>
  <si>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</si>
  <si>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</si>
  <si>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</si>
  <si>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</si>
  <si>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</si>
  <si>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</si>
  <si>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</si>
  <si>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</si>
  <si>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</si>
  <si>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</si>
  <si>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</si>
  <si>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</si>
  <si>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</si>
  <si>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</si>
  <si>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</si>
  <si>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</si>
  <si>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</si>
  <si>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</si>
  <si>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</si>
  <si>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</si>
  <si>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</si>
  <si>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</si>
  <si>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</si>
  <si>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</si>
  <si>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</si>
  <si>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</si>
  <si>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</si>
  <si>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</si>
  <si>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</si>
  <si>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</si>
  <si>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</si>
  <si>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</si>
  <si>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</si>
  <si>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</si>
  <si>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</si>
  <si>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</si>
  <si>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</si>
  <si>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</si>
  <si>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</si>
  <si>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</si>
  <si>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</si>
  <si>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</si>
  <si>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</si>
  <si>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</si>
  <si>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</si>
  <si>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</si>
  <si>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</si>
  <si>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</si>
  <si>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</si>
  <si>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</si>
  <si>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</si>
  <si>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</si>
  <si>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</si>
  <si>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</si>
  <si>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</si>
  <si>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</si>
  <si>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</si>
  <si>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</si>
  <si>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</si>
  <si>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</si>
  <si>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</si>
  <si>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</si>
  <si>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</si>
  <si>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</si>
  <si>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</si>
  <si>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</si>
  <si>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</si>
  <si>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</si>
  <si>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</si>
  <si>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</si>
  <si>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</si>
  <si>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</si>
  <si>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</si>
  <si>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</si>
  <si>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</si>
  <si>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</si>
  <si>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</si>
  <si>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</si>
  <si>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</si>
  <si>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</si>
  <si>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</si>
  <si>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</si>
  <si>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</si>
  <si>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</si>
  <si>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</si>
  <si>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</si>
  <si>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</si>
  <si>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</si>
  <si>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</si>
  <si>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</si>
  <si>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</si>
  <si>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</si>
  <si>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</si>
  <si>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</si>
  <si>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</si>
  <si>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</si>
  <si>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</si>
  <si>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</si>
  <si>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</si>
  <si>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</si>
  <si>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</si>
  <si>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</si>
  <si>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</si>
  <si>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</si>
  <si>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</si>
  <si>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</si>
  <si>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</si>
  <si>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</si>
  <si>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</si>
  <si>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</si>
  <si>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</si>
  <si>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</si>
  <si>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</si>
  <si>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</si>
  <si>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</si>
  <si>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</si>
  <si>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</si>
  <si>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</si>
  <si>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</si>
  <si>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</si>
  <si>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</si>
  <si>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</si>
  <si>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</si>
  <si>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</si>
  <si>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</si>
  <si>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</si>
  <si>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</si>
  <si>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</si>
  <si>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</si>
  <si>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</si>
  <si>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</si>
  <si>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</si>
  <si>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</si>
  <si>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</si>
  <si>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</si>
  <si>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</si>
  <si>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</si>
  <si>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</si>
  <si>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</si>
  <si>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</si>
  <si>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</si>
  <si>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</si>
  <si>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</si>
  <si>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</si>
  <si>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</si>
  <si>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</si>
  <si>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</si>
  <si>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</si>
  <si>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</si>
  <si>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</si>
  <si>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</si>
  <si>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</si>
  <si>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</si>
  <si>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</si>
  <si>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</si>
  <si>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</si>
  <si>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</si>
  <si>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</si>
  <si>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</si>
  <si>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</si>
  <si>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</si>
  <si>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</si>
  <si>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</si>
  <si>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</si>
  <si>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</si>
  <si>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</si>
  <si>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</si>
  <si>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</si>
  <si>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</si>
  <si>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</si>
  <si>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</si>
  <si>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</si>
  <si>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</si>
  <si>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</si>
  <si>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</si>
  <si>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</si>
  <si>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</si>
  <si>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</si>
  <si>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</si>
  <si>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</si>
  <si>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</si>
  <si>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</si>
  <si>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</si>
  <si>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</si>
  <si>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</si>
  <si>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</si>
  <si>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</si>
  <si>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</si>
  <si>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</si>
  <si>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</si>
  <si>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</si>
  <si>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</si>
  <si>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</si>
  <si>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</si>
  <si>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</si>
  <si>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</si>
  <si>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</si>
  <si>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</si>
  <si>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</si>
  <si>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</si>
  <si>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</si>
  <si>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</si>
  <si>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</si>
  <si>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</si>
  <si>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</si>
  <si>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</si>
  <si>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</si>
  <si>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</si>
  <si>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</si>
  <si>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</si>
  <si>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</si>
  <si>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</si>
  <si>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</si>
  <si>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</si>
  <si>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</si>
  <si>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</si>
  <si>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</si>
  <si>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</si>
  <si>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</si>
  <si>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</si>
  <si>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</si>
  <si>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</si>
  <si>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</si>
  <si>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</si>
  <si>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</si>
  <si>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</si>
  <si>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</si>
  <si>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</si>
  <si>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</si>
  <si>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</si>
  <si>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</si>
  <si>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</si>
  <si>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</si>
  <si>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</si>
  <si>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</si>
  <si>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</si>
  <si>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</si>
  <si>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</si>
  <si>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</si>
  <si>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</si>
  <si>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</si>
  <si>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</si>
  <si>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</si>
  <si>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</si>
  <si>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</si>
  <si>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</si>
  <si>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</si>
  <si>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</si>
  <si>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</si>
  <si>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</si>
  <si>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</si>
  <si>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</si>
  <si>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</si>
  <si>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</si>
  <si>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</si>
  <si>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</si>
  <si>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</si>
  <si>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</si>
  <si>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</si>
  <si>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</si>
  <si>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</si>
  <si>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</si>
  <si>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</si>
  <si>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</si>
  <si>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</si>
  <si>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</si>
  <si>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</si>
  <si>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</si>
  <si>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</si>
  <si>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</si>
  <si>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</si>
  <si>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</si>
  <si>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</si>
  <si>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</si>
  <si>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</si>
  <si>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</si>
  <si>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</si>
  <si>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</si>
  <si>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</si>
  <si>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</si>
  <si>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</si>
  <si>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</si>
  <si>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</si>
  <si>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</si>
  <si>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</si>
  <si>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</si>
  <si>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</si>
  <si>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</si>
  <si>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</si>
  <si>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</si>
  <si>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</si>
  <si>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</si>
  <si>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</si>
  <si>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</si>
  <si>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</si>
  <si>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</si>
  <si>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</si>
  <si>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</si>
  <si>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</si>
  <si>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</si>
  <si>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</si>
  <si>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</si>
  <si>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</si>
  <si>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</si>
  <si>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</si>
  <si>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</si>
  <si>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</si>
  <si>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</si>
  <si>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</si>
  <si>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</si>
  <si>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</si>
  <si>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</si>
  <si>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</si>
  <si>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</si>
  <si>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</si>
  <si>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</si>
  <si>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</si>
  <si>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</si>
  <si>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</si>
  <si>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</si>
  <si>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</si>
  <si>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</si>
  <si>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</si>
  <si>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</si>
  <si>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</si>
  <si>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</si>
  <si>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</si>
  <si>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</si>
  <si>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</si>
  <si>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</si>
  <si>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</si>
  <si>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</si>
  <si>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</si>
  <si>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</si>
  <si>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</si>
  <si>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</si>
  <si>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</si>
  <si>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</si>
  <si>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</si>
  <si>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</si>
  <si>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</si>
  <si>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</si>
  <si>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</si>
  <si>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</si>
  <si>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</si>
  <si>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</si>
  <si>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</si>
  <si>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</si>
  <si>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</si>
  <si>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</si>
  <si>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</si>
  <si>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</si>
  <si>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</si>
  <si>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</si>
  <si>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</si>
  <si>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</si>
  <si>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</si>
  <si>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</si>
  <si>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</si>
  <si>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</si>
  <si>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</si>
  <si>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</si>
  <si>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</si>
  <si>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</si>
  <si>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</si>
  <si>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</si>
  <si>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</si>
  <si>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</si>
  <si>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</si>
  <si>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</si>
  <si>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</si>
  <si>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</si>
  <si>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</si>
  <si>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</si>
  <si>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</si>
  <si>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</si>
  <si>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</si>
  <si>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</si>
  <si>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</si>
  <si>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</si>
  <si>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</si>
  <si>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</si>
  <si>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</si>
  <si>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</si>
  <si>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</si>
  <si>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</si>
  <si>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</si>
  <si>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</si>
  <si>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</si>
  <si>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</si>
  <si>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</si>
  <si>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</si>
  <si>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</si>
  <si>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</si>
  <si>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</si>
  <si>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</si>
  <si>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</si>
  <si>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</si>
  <si>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</si>
  <si>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</si>
  <si>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</si>
  <si>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</si>
  <si>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</si>
  <si>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</si>
  <si>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</si>
  <si>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</si>
  <si>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</si>
  <si>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</si>
  <si>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</si>
  <si>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</si>
  <si>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</si>
  <si>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</si>
  <si>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</si>
  <si>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</si>
  <si>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</si>
  <si>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</si>
  <si>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</si>
  <si>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</si>
  <si>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</si>
  <si>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</si>
  <si>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</si>
  <si>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</si>
  <si>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</si>
  <si>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</si>
  <si>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</si>
  <si>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</si>
  <si>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</si>
  <si>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</si>
  <si>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</si>
  <si>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</si>
  <si>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</si>
  <si>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</si>
  <si>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</si>
  <si>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</si>
  <si>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</si>
  <si>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</si>
  <si>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</si>
  <si>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</si>
  <si>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</si>
  <si>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</si>
  <si>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</si>
  <si>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</si>
  <si>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</si>
  <si>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</si>
  <si>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</si>
  <si>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</si>
  <si>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</si>
  <si>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</si>
  <si>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</si>
  <si>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</si>
  <si>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</si>
  <si>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</si>
  <si>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</si>
  <si>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</si>
  <si>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</si>
  <si>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</si>
  <si>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</si>
  <si>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</si>
  <si>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</si>
  <si>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</si>
  <si>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</si>
  <si>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</si>
  <si>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</si>
  <si>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</si>
  <si>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</si>
  <si>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</si>
  <si>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</si>
  <si>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</si>
  <si>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</si>
  <si>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</si>
  <si>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</si>
  <si>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</si>
  <si>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</si>
  <si>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</si>
  <si>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</si>
  <si>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</si>
  <si>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</si>
  <si>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</si>
  <si>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</si>
  <si>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</si>
  <si>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</si>
  <si>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</si>
  <si>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</si>
  <si>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</si>
  <si>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</si>
  <si>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</si>
  <si>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</si>
  <si>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</si>
  <si>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</si>
  <si>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</si>
  <si>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</si>
  <si>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</si>
  <si>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</si>
  <si>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</si>
  <si>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</si>
  <si>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</si>
  <si>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</si>
  <si>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</si>
  <si>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</si>
  <si>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</si>
  <si>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</si>
  <si>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</si>
  <si>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</si>
  <si>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</si>
  <si>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</si>
  <si>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</si>
  <si>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</si>
  <si>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</si>
  <si>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</si>
  <si>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</si>
  <si>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</si>
  <si>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</si>
  <si>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</si>
  <si>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</si>
  <si>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</si>
  <si>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</si>
  <si>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</si>
  <si>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</si>
  <si>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</si>
  <si>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</si>
  <si>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</si>
  <si>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</si>
  <si>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</si>
  <si>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</si>
  <si>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</si>
  <si>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</si>
  <si>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</si>
  <si>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</si>
  <si>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</si>
  <si>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</si>
  <si>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</si>
  <si>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</si>
  <si>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</si>
  <si>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</si>
  <si>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</si>
  <si>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</si>
  <si>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</si>
  <si>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</si>
  <si>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</si>
  <si>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</si>
  <si>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</si>
  <si>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</si>
  <si>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</si>
  <si>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</si>
  <si>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</si>
  <si>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</si>
  <si>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</si>
  <si>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</si>
  <si>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</si>
  <si>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</si>
  <si>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</si>
  <si>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</si>
  <si>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</si>
  <si>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</si>
  <si>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</si>
  <si>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</si>
  <si>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</si>
  <si>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</si>
  <si>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</si>
  <si>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</si>
  <si>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</si>
  <si>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</si>
  <si>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</si>
  <si>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</si>
  <si>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</si>
  <si>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</si>
  <si>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</si>
  <si>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</si>
  <si>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</si>
  <si>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</si>
  <si>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</si>
  <si>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</si>
  <si>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</si>
  <si>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</si>
  <si>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</si>
  <si>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</si>
  <si>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</si>
  <si>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</si>
  <si>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</si>
  <si>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</si>
  <si>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</si>
  <si>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</si>
  <si>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</si>
  <si>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</si>
  <si>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</si>
  <si>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</si>
  <si>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</si>
  <si>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</si>
  <si>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</si>
  <si>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</si>
  <si>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</si>
  <si>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</si>
  <si>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</si>
  <si>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</si>
  <si>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</si>
  <si>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</si>
  <si>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</si>
  <si>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</si>
  <si>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</si>
  <si>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</si>
  <si>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</si>
  <si>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</si>
  <si>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</si>
  <si>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</si>
  <si>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</si>
  <si>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</si>
  <si>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</si>
  <si>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</si>
  <si>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</si>
  <si>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</si>
  <si>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</si>
  <si>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</si>
  <si>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</si>
  <si>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</si>
  <si>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</si>
  <si>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</si>
  <si>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</si>
  <si>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</si>
  <si>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</si>
  <si>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</si>
  <si>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</si>
  <si>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</si>
  <si>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</si>
  <si>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</si>
  <si>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</si>
  <si>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</si>
  <si>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</si>
  <si>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</si>
  <si>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</si>
  <si>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</si>
  <si>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</si>
  <si>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</si>
  <si>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</si>
  <si>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</si>
  <si>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</si>
  <si>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</si>
  <si>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</si>
  <si>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</si>
  <si>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</si>
  <si>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</si>
  <si>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</si>
  <si>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</si>
  <si>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</si>
  <si>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</si>
  <si>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</si>
  <si>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</si>
  <si>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</si>
  <si>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</si>
  <si>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</si>
  <si>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</si>
  <si>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</si>
  <si>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</si>
  <si>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</si>
  <si>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</si>
  <si>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</si>
  <si>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</si>
  <si>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</si>
  <si>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</si>
  <si>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</si>
  <si>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</si>
  <si>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</si>
  <si>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</si>
  <si>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</si>
  <si>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</si>
  <si>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</si>
  <si>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</si>
  <si>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</si>
  <si>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</si>
  <si>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</si>
  <si>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</si>
  <si>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</si>
  <si>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</si>
  <si>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</si>
  <si>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</si>
  <si>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</si>
  <si>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</si>
  <si>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</si>
  <si>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</si>
  <si>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</si>
  <si>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</si>
  <si>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</si>
  <si>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</si>
  <si>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</si>
  <si>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</si>
  <si>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</si>
  <si>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</si>
  <si>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</si>
  <si>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</si>
  <si>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</si>
  <si>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</si>
  <si>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</si>
  <si>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</si>
  <si>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</si>
  <si>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</si>
  <si>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</si>
  <si>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</si>
  <si>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</si>
  <si>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</si>
  <si>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</si>
  <si>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</si>
  <si>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</si>
  <si>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</si>
  <si>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</si>
  <si>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</si>
  <si>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</si>
  <si>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</si>
  <si>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</si>
  <si>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</si>
  <si>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</si>
  <si>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</si>
  <si>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</si>
  <si>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</si>
  <si>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</si>
  <si>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</si>
  <si>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</si>
  <si>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</si>
  <si>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</si>
  <si>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</si>
  <si>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</si>
  <si>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</si>
  <si>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</si>
  <si>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</si>
  <si>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</si>
  <si>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</si>
  <si>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</si>
  <si>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</si>
  <si>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</si>
  <si>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</si>
  <si>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</si>
  <si>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</si>
  <si>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</si>
  <si>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</si>
  <si>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</si>
  <si>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</si>
  <si>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</si>
  <si>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</si>
  <si>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</si>
  <si>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</si>
  <si>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</si>
  <si>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</si>
  <si>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</si>
  <si>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</si>
  <si>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</si>
  <si>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</si>
  <si>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</si>
  <si>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</si>
  <si>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</si>
  <si>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</si>
  <si>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</si>
  <si>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</si>
  <si>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</si>
  <si>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</si>
  <si>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</si>
  <si>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</si>
  <si>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</si>
  <si>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</si>
  <si>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</si>
  <si>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</si>
  <si>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</si>
  <si>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</si>
  <si>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</si>
  <si>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</si>
  <si>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</si>
  <si>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</si>
  <si>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</si>
  <si>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</si>
  <si>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</si>
  <si>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</si>
  <si>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</si>
  <si>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</si>
  <si>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</si>
  <si>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</si>
  <si>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</si>
  <si>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</si>
  <si>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</si>
  <si>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</si>
  <si>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</si>
  <si>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</si>
  <si>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</si>
  <si>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</si>
  <si>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</si>
  <si>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</si>
  <si>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</si>
  <si>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</si>
  <si>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</si>
  <si>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</si>
  <si>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</si>
  <si>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</si>
  <si>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</si>
  <si>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</si>
  <si>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</si>
  <si>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</si>
  <si>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</si>
  <si>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</si>
  <si>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</si>
  <si>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</si>
  <si>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</si>
  <si>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</si>
  <si>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</si>
  <si>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</si>
  <si>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</si>
  <si>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</si>
  <si>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</si>
  <si>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</si>
  <si>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</si>
  <si>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</si>
  <si>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</si>
  <si>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</si>
  <si>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</si>
  <si>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</si>
  <si>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</si>
  <si>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</si>
  <si>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</si>
  <si>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</si>
  <si>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</si>
  <si>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</si>
  <si>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</si>
  <si>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</si>
  <si>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</si>
  <si>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</si>
  <si>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</si>
  <si>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</si>
  <si>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</si>
  <si>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</si>
  <si>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</si>
  <si>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</si>
  <si>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</si>
  <si>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</si>
  <si>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</si>
  <si>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</si>
  <si>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</si>
  <si>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</si>
  <si>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</si>
  <si>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</si>
  <si>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</si>
  <si>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</si>
  <si>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</si>
  <si>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</si>
  <si>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</si>
  <si>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</si>
  <si>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</si>
  <si>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</si>
  <si>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</si>
  <si>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</si>
  <si>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</si>
  <si>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</si>
  <si>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</si>
  <si>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</si>
  <si>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</si>
  <si>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</si>
  <si>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</si>
  <si>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</si>
  <si>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</si>
  <si>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</si>
  <si>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</si>
  <si>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</si>
  <si>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</si>
  <si>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</si>
  <si>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</si>
  <si>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</si>
  <si>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</si>
  <si>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</si>
  <si>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</si>
  <si>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</si>
  <si>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</si>
  <si>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</si>
  <si>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</si>
  <si>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</si>
  <si>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</si>
  <si>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</si>
  <si>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</si>
  <si>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</si>
  <si>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</si>
  <si>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</si>
  <si>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</si>
  <si>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</si>
  <si>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</si>
  <si>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</si>
  <si>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</si>
  <si>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</si>
  <si>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</si>
  <si>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</si>
  <si>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</si>
  <si>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</si>
  <si>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</si>
  <si>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</si>
  <si>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</si>
  <si>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</si>
  <si>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</si>
  <si>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</si>
  <si>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</si>
  <si>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</si>
  <si>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</si>
  <si>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</si>
  <si>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</si>
  <si>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</si>
  <si>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</si>
  <si>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</si>
  <si>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</si>
  <si>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</si>
  <si>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</si>
  <si>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</si>
  <si>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</si>
  <si>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</si>
  <si>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</si>
  <si>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</si>
  <si>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</si>
  <si>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</si>
  <si>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</si>
  <si>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</si>
  <si>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</si>
  <si>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</si>
  <si>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</si>
  <si>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</si>
  <si>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</si>
  <si>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</si>
  <si>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</si>
  <si>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</si>
  <si>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</si>
  <si>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</si>
  <si>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</si>
  <si>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</si>
  <si>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</si>
  <si>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</si>
  <si>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</si>
  <si>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</si>
  <si>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</si>
  <si>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</si>
  <si>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</si>
  <si>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</si>
  <si>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</si>
  <si>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</si>
  <si>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</si>
  <si>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</si>
  <si>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</si>
  <si>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</si>
  <si>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</si>
  <si>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</si>
  <si>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</si>
  <si>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</si>
  <si>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</si>
  <si>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</si>
  <si>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</si>
  <si>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</si>
  <si>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</si>
  <si>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</si>
  <si>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</si>
  <si>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</si>
  <si>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</si>
  <si>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</si>
  <si>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</si>
  <si>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</si>
  <si>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</si>
  <si>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</si>
  <si>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</si>
  <si>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</si>
  <si>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</si>
  <si>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</si>
  <si>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</si>
  <si>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</si>
  <si>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</si>
  <si>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</si>
  <si>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</si>
  <si>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</si>
  <si>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</si>
  <si>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</si>
  <si>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</si>
  <si>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</si>
  <si>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</si>
  <si>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</si>
  <si>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</si>
  <si>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</si>
  <si>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</si>
  <si>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</si>
  <si>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</si>
  <si>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</si>
  <si>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</si>
  <si>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</si>
  <si>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</si>
  <si>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</si>
  <si>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</si>
  <si>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</si>
  <si>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</si>
  <si>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</si>
  <si>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</si>
  <si>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</si>
  <si>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</si>
  <si>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</si>
  <si>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</si>
  <si>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</si>
  <si>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</si>
  <si>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</si>
  <si>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</si>
  <si>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</si>
  <si>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</si>
  <si>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</si>
  <si>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</si>
  <si>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</si>
  <si>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</si>
  <si>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</si>
  <si>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</si>
  <si>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</si>
  <si>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</si>
  <si>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</si>
  <si>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</si>
  <si>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</si>
  <si>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</si>
  <si>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</si>
  <si>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</si>
  <si>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</si>
  <si>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</si>
  <si>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</si>
  <si>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</si>
  <si>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</si>
  <si>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</si>
  <si>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</si>
  <si>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</si>
  <si>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</si>
  <si>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</si>
  <si>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</si>
  <si>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</si>
  <si>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</si>
  <si>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</si>
  <si>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</si>
  <si>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</si>
  <si>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</si>
  <si>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</si>
  <si>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</si>
  <si>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</si>
  <si>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</si>
  <si>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</si>
  <si>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</si>
  <si>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</si>
  <si>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</si>
  <si>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</si>
  <si>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</si>
  <si>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</si>
  <si>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</si>
  <si>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</si>
  <si>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</si>
  <si>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</si>
  <si>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</si>
  <si>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</si>
  <si>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</si>
  <si>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</si>
  <si>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</si>
  <si>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</si>
  <si>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</si>
  <si>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</si>
  <si>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</si>
  <si>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</si>
  <si>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</si>
  <si>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</si>
  <si>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</si>
  <si>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</si>
  <si>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</si>
  <si>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</si>
  <si>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</si>
  <si>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</si>
  <si>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</si>
  <si>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</si>
  <si>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</si>
  <si>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</si>
  <si>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</si>
  <si>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</si>
  <si>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</si>
  <si>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</si>
  <si>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</si>
  <si>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</si>
  <si>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</si>
  <si>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</si>
  <si>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</si>
  <si>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</si>
  <si>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</si>
  <si>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</si>
  <si>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</si>
  <si>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</si>
  <si>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</si>
  <si>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</si>
  <si>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</si>
  <si>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</si>
  <si>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</si>
  <si>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</si>
  <si>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</si>
  <si>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</si>
  <si>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</si>
  <si>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</si>
  <si>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</si>
  <si>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</si>
  <si>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</si>
  <si>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</si>
  <si>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</si>
  <si>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</si>
  <si>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</si>
  <si>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</si>
  <si>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</si>
  <si>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</si>
  <si>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</si>
  <si>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</si>
  <si>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</si>
  <si>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</si>
  <si>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</si>
  <si>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</si>
  <si>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</si>
  <si>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</si>
  <si>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</si>
  <si>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</si>
  <si>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</si>
  <si>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</si>
  <si>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</si>
  <si>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</si>
  <si>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</si>
  <si>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</si>
  <si>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</si>
  <si>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</si>
  <si>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</si>
  <si>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</si>
  <si>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</si>
  <si>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</si>
  <si>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</si>
  <si>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</si>
  <si>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</si>
  <si>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</si>
  <si>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</si>
  <si>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</si>
  <si>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</si>
  <si>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</si>
  <si>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</si>
  <si>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</si>
  <si>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</si>
  <si>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</si>
  <si>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</si>
  <si>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</si>
  <si>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</si>
  <si>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</si>
  <si>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</si>
  <si>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</si>
  <si>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</si>
  <si>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</si>
  <si>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</si>
  <si>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</si>
  <si>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</si>
  <si>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</si>
  <si>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</si>
  <si>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</si>
  <si>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</si>
  <si>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</si>
  <si>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</si>
  <si>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</si>
  <si>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</si>
  <si>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</si>
  <si>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</si>
  <si>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</si>
  <si>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</si>
  <si>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</si>
  <si>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</si>
  <si>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</si>
  <si>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</si>
  <si>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</si>
  <si>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</si>
  <si>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</si>
  <si>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</si>
  <si>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</si>
  <si>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</si>
  <si>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</si>
  <si>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</si>
  <si>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</si>
  <si>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</si>
  <si>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</si>
  <si>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</si>
  <si>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</si>
  <si>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</si>
  <si>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</si>
  <si>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</si>
  <si>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</si>
  <si>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</si>
  <si>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</si>
  <si>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</si>
  <si>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</si>
  <si>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</si>
  <si>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</si>
  <si>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</si>
  <si>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</si>
  <si>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</si>
  <si>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</si>
  <si>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</si>
  <si>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</si>
  <si>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</si>
  <si>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</si>
  <si>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</si>
  <si>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</si>
  <si>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</si>
  <si>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</si>
  <si>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</si>
  <si>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</si>
  <si>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</si>
  <si>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</si>
  <si>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</si>
  <si>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</si>
  <si>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</si>
  <si>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</si>
  <si>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</si>
  <si>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</si>
  <si>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</si>
  <si>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</si>
  <si>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</si>
  <si>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</si>
  <si>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</si>
  <si>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</si>
  <si>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</si>
  <si>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</si>
  <si>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</si>
  <si>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</si>
  <si>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</si>
  <si>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</si>
  <si>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</si>
  <si>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</si>
  <si>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</si>
  <si>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</si>
  <si>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</si>
  <si>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</si>
  <si>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</si>
  <si>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</si>
  <si>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</si>
  <si>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</si>
  <si>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</si>
  <si>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</si>
  <si>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</si>
  <si>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</si>
  <si>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</si>
  <si>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</si>
  <si>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</si>
  <si>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</si>
  <si>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</si>
  <si>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</si>
  <si>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</si>
  <si>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</si>
  <si>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</si>
  <si>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</si>
  <si>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</si>
  <si>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</si>
  <si>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</si>
  <si>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</si>
  <si>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</si>
  <si>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</si>
  <si>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</si>
  <si>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</si>
  <si>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</si>
  <si>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</si>
  <si>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</si>
  <si>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</si>
  <si>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</si>
  <si>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</si>
  <si>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</si>
  <si>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</si>
  <si>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</si>
  <si>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</si>
  <si>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</si>
  <si>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</si>
  <si>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</si>
  <si>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</si>
  <si>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</si>
  <si>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</si>
  <si>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</si>
  <si>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</si>
  <si>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</si>
  <si>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</si>
  <si>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</si>
  <si>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</si>
  <si>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</si>
  <si>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</si>
  <si>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</si>
  <si>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</si>
  <si>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</si>
  <si>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</si>
  <si>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</si>
  <si>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</si>
  <si>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</si>
  <si>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</si>
  <si>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</si>
  <si>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</si>
  <si>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</si>
  <si>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</si>
  <si>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</si>
  <si>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</si>
  <si>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</si>
  <si>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</si>
  <si>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</si>
  <si>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</si>
  <si>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</si>
  <si>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</si>
  <si>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</si>
  <si>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</si>
  <si>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</si>
  <si>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</si>
  <si>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</si>
  <si>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</si>
  <si>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</si>
  <si>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</si>
  <si>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</si>
  <si>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</si>
  <si>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</si>
  <si>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</si>
  <si>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</si>
  <si>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</si>
  <si>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</si>
  <si>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</si>
  <si>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</si>
  <si>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</si>
  <si>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</si>
  <si>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</si>
  <si>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</si>
  <si>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</si>
  <si>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</si>
  <si>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</si>
  <si>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</si>
  <si>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</si>
  <si>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</si>
  <si>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</si>
  <si>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</si>
  <si>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</si>
  <si>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</si>
  <si>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</si>
  <si>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</si>
  <si>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</si>
  <si>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</si>
  <si>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</si>
  <si>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</si>
  <si>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</si>
  <si>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</si>
  <si>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</si>
  <si>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</si>
  <si>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</si>
  <si>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</si>
  <si>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</si>
  <si>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</si>
  <si>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</si>
  <si>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</si>
  <si>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</si>
  <si>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</si>
  <si>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</si>
  <si>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</si>
  <si>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</si>
  <si>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</si>
  <si>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</si>
  <si>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</si>
  <si>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</si>
  <si>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</si>
  <si>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</si>
  <si>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</si>
  <si>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</si>
  <si>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</si>
  <si>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</si>
  <si>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</si>
  <si>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</si>
  <si>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</si>
  <si>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</si>
  <si>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</si>
  <si>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</si>
  <si>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</si>
  <si>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</si>
  <si>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</si>
  <si>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</si>
  <si>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</si>
  <si>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</si>
  <si>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</si>
  <si>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</si>
  <si>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</si>
  <si>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</si>
  <si>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</si>
  <si>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</si>
  <si>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</si>
  <si>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</si>
  <si>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</si>
  <si>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</si>
  <si>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</si>
  <si>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</si>
  <si>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</si>
  <si>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</si>
  <si>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</si>
  <si>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</si>
  <si>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</si>
  <si>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</si>
  <si>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</si>
  <si>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</si>
  <si>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</si>
  <si>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</si>
  <si>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</si>
  <si>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</si>
  <si>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</si>
  <si>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</si>
  <si>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</si>
  <si>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</si>
  <si>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</si>
  <si>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</si>
  <si>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</si>
  <si>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</si>
  <si>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</si>
  <si>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</si>
  <si>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</si>
  <si>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</si>
  <si>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</si>
  <si>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</si>
  <si>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</si>
  <si>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</si>
  <si>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</si>
  <si>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</si>
  <si>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</si>
  <si>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</si>
  <si>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</si>
  <si>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</si>
  <si>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</si>
  <si>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</si>
  <si>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</si>
  <si>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</si>
  <si>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</si>
  <si>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</si>
  <si>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</si>
  <si>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</si>
  <si>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</si>
  <si>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</si>
  <si>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</si>
  <si>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</si>
  <si>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</si>
  <si>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</si>
  <si>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</si>
  <si>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</si>
  <si>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</si>
  <si>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</si>
  <si>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</si>
  <si>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</si>
  <si>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</si>
  <si>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</si>
  <si>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</si>
  <si>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</si>
  <si>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</si>
  <si>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</si>
  <si>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</si>
  <si>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</si>
  <si>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</si>
  <si>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</si>
  <si>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</si>
  <si>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</si>
  <si>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</si>
  <si>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</si>
  <si>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</si>
  <si>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</si>
  <si>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</si>
  <si>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</si>
  <si>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</si>
  <si>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</si>
  <si>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</si>
  <si>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</si>
  <si>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</si>
  <si>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</si>
  <si>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</si>
  <si>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</si>
  <si>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</si>
  <si>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</si>
  <si>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</si>
  <si>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</si>
  <si>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</si>
  <si>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</si>
  <si>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</si>
  <si>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</si>
  <si>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</si>
  <si>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</si>
  <si>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</si>
  <si>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</si>
  <si>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</si>
  <si>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</si>
  <si>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</si>
  <si>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</si>
  <si>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</si>
  <si>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</si>
  <si>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</si>
  <si>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</si>
  <si>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</si>
  <si>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</si>
  <si>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</si>
  <si>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</si>
  <si>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</si>
  <si>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</si>
  <si>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</si>
  <si>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</si>
  <si>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</si>
  <si>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</si>
  <si>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</si>
  <si>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</si>
  <si>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</si>
  <si>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</si>
  <si>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</si>
  <si>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</si>
  <si>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</si>
  <si>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</si>
  <si>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</si>
  <si>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</si>
  <si>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</si>
  <si>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</si>
  <si>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</si>
  <si>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</si>
  <si>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</si>
  <si>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</si>
  <si>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</si>
  <si>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</si>
  <si>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</si>
  <si>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</si>
  <si>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</si>
  <si>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</si>
  <si>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</si>
  <si>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</si>
  <si>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</si>
  <si>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</si>
  <si>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</si>
  <si>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</si>
  <si>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</si>
  <si>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</si>
  <si>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</si>
  <si>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</si>
  <si>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</si>
  <si>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</si>
  <si>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</si>
  <si>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</si>
  <si>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</si>
  <si>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</si>
  <si>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</si>
  <si>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</si>
  <si>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</si>
  <si>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</si>
  <si>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</si>
  <si>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</si>
  <si>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</si>
  <si>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</si>
  <si>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</si>
  <si>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</si>
  <si>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</si>
  <si>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</si>
  <si>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</si>
  <si>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</si>
  <si>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</si>
  <si>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</si>
  <si>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</si>
  <si>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</si>
  <si>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</si>
  <si>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</si>
  <si>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</si>
  <si>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</si>
  <si>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</si>
  <si>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</si>
  <si>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</si>
  <si>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</si>
  <si>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</si>
  <si>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</si>
  <si>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</si>
  <si>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</si>
  <si>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</si>
  <si>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</si>
  <si>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</si>
  <si>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</si>
  <si>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</si>
  <si>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</si>
  <si>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</si>
  <si>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</si>
  <si>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</si>
  <si>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</si>
  <si>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</si>
  <si>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</si>
  <si>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</si>
  <si>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</si>
  <si>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</si>
  <si>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</si>
  <si>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</si>
  <si>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</si>
  <si>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</si>
  <si>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</si>
  <si>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</si>
  <si>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</si>
  <si>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</si>
  <si>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</si>
  <si>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</si>
  <si>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</si>
  <si>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</si>
  <si>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</si>
  <si>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</si>
  <si>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</si>
  <si>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</si>
  <si>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</si>
  <si>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</si>
  <si>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</si>
  <si>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</si>
  <si>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</si>
  <si>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</si>
  <si>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</si>
  <si>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</si>
  <si>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</si>
  <si>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</si>
  <si>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</si>
  <si>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</si>
  <si>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</si>
  <si>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</si>
  <si>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</si>
  <si>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</si>
  <si>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</si>
  <si>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</si>
  <si>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</si>
  <si>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</si>
  <si>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</si>
  <si>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</si>
  <si>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</si>
  <si>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</si>
  <si>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</si>
  <si>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</si>
  <si>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</si>
  <si>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</si>
  <si>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</si>
  <si>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</si>
  <si>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</si>
  <si>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</si>
  <si>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</si>
  <si>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</si>
  <si>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</si>
  <si>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</si>
  <si>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</si>
  <si>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</si>
  <si>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</si>
  <si>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</si>
  <si>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</si>
  <si>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</si>
  <si>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</si>
  <si>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</si>
  <si>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</si>
  <si>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</si>
  <si>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</si>
  <si>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</si>
  <si>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</si>
  <si>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</si>
  <si>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</si>
  <si>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</si>
  <si>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</si>
  <si>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</si>
  <si>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</si>
  <si>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</si>
  <si>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</si>
  <si>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</si>
  <si>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</si>
  <si>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</si>
  <si>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</si>
  <si>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</si>
  <si>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</si>
  <si>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</si>
  <si>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</si>
  <si>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</si>
  <si>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</si>
  <si>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</si>
  <si>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</si>
  <si>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</si>
  <si>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</si>
  <si>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</si>
  <si>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</si>
  <si>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</si>
  <si>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</si>
  <si>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</si>
  <si>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</si>
  <si>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</si>
  <si>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</si>
  <si>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</si>
  <si>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</si>
  <si>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</si>
  <si>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</si>
  <si>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</si>
  <si>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</si>
  <si>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</si>
  <si>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</si>
  <si>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</si>
  <si>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</si>
  <si>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</si>
  <si>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</si>
  <si>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</si>
  <si>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</si>
  <si>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</si>
  <si>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</si>
  <si>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</si>
  <si>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</si>
  <si>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</si>
  <si>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</si>
  <si>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</si>
  <si>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</si>
  <si>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</si>
  <si>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</si>
  <si>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</si>
  <si>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</si>
  <si>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</si>
  <si>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</si>
  <si>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</si>
  <si>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</si>
  <si>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</si>
  <si>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</si>
  <si>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</si>
  <si>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</si>
  <si>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</si>
  <si>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</si>
  <si>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</si>
  <si>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</si>
  <si>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</si>
  <si>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</si>
  <si>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</si>
  <si>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</si>
  <si>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</si>
  <si>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</si>
  <si>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</si>
  <si>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</si>
  <si>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</si>
  <si>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</si>
  <si>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</si>
  <si>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</si>
  <si>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</si>
  <si>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</si>
  <si>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</si>
  <si>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</si>
  <si>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</si>
  <si>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</si>
  <si>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</si>
  <si>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</si>
  <si>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</si>
  <si>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</si>
  <si>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</si>
  <si>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</si>
  <si>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</si>
  <si>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</si>
  <si>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</si>
  <si>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</si>
  <si>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</si>
  <si>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</si>
  <si>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</si>
  <si>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</si>
  <si>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</si>
  <si>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</si>
  <si>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</si>
  <si>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</si>
  <si>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</si>
  <si>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</si>
  <si>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</si>
  <si>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</si>
  <si>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</si>
  <si>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</si>
  <si>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</si>
  <si>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</si>
  <si>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</si>
  <si>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</si>
  <si>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</si>
  <si>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</si>
  <si>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</si>
  <si>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</si>
  <si>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</si>
  <si>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</si>
  <si>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</si>
  <si>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</si>
  <si>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</si>
  <si>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</si>
  <si>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</si>
  <si>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</si>
  <si>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</si>
  <si>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</si>
  <si>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</si>
  <si>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</si>
  <si>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</si>
  <si>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</si>
  <si>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</si>
  <si>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</si>
  <si>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</si>
  <si>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</si>
  <si>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</si>
  <si>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</si>
  <si>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</si>
  <si>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</si>
  <si>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</si>
  <si>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</si>
  <si>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</si>
  <si>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</si>
  <si>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</si>
  <si>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</si>
  <si>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</si>
  <si>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</si>
  <si>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</si>
  <si>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</si>
  <si>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</si>
  <si>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</si>
  <si>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</si>
  <si>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</si>
  <si>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</si>
  <si>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</si>
  <si>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</si>
  <si>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</si>
  <si>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</si>
  <si>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</si>
  <si>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</si>
  <si>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</si>
  <si>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</si>
  <si>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</si>
  <si>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</si>
  <si>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</si>
  <si>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</si>
  <si>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</si>
  <si>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</si>
  <si>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</si>
  <si>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</si>
  <si>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</si>
  <si>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</si>
  <si>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</si>
  <si>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</si>
  <si>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</si>
  <si>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</si>
  <si>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</si>
  <si>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</si>
  <si>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</si>
  <si>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</si>
  <si>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</si>
  <si>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</si>
  <si>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</si>
  <si>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</si>
  <si>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</si>
  <si>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</si>
  <si>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</si>
  <si>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</si>
  <si>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</si>
  <si>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</si>
  <si>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</si>
  <si>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</si>
  <si>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</si>
  <si>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</si>
  <si>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</si>
  <si>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</si>
  <si>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</si>
  <si>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</si>
  <si>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</si>
  <si>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</si>
  <si>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</si>
  <si>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</si>
  <si>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</si>
  <si>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</si>
  <si>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</si>
  <si>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</si>
  <si>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</si>
  <si>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</si>
  <si>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</si>
  <si>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</si>
  <si>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</si>
  <si>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</si>
  <si>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</si>
  <si>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</si>
  <si>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</si>
  <si>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</si>
  <si>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</si>
  <si>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</si>
  <si>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</si>
  <si>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</si>
  <si>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</si>
  <si>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</si>
  <si>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</si>
  <si>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</si>
  <si>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</si>
  <si>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</si>
  <si>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</si>
  <si>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</si>
  <si>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</si>
  <si>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</si>
  <si>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</si>
  <si>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</si>
  <si>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</si>
  <si>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</si>
  <si>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</si>
  <si>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</si>
  <si>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</si>
  <si>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</si>
  <si>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</si>
  <si>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</si>
  <si>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</si>
  <si>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</si>
  <si>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</si>
  <si>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</si>
  <si>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</si>
  <si>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</si>
  <si>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</si>
  <si>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</si>
  <si>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</si>
  <si>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</si>
  <si>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</si>
  <si>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</si>
  <si>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</si>
  <si>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</si>
  <si>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</si>
  <si>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</si>
  <si>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</si>
  <si>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</si>
  <si>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</si>
  <si>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</si>
  <si>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</si>
  <si>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</si>
  <si>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</si>
  <si>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</si>
  <si>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</si>
  <si>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</si>
  <si>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</si>
  <si>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</si>
  <si>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</si>
  <si>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</si>
  <si>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</si>
  <si>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</si>
  <si>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</si>
  <si>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</si>
  <si>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</si>
  <si>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</si>
  <si>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</si>
  <si>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</si>
  <si>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</si>
  <si>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</si>
  <si>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</si>
  <si>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</si>
  <si>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</si>
  <si>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</si>
  <si>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</si>
  <si>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</si>
  <si>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</si>
  <si>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</si>
  <si>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</si>
  <si>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</si>
  <si>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</si>
  <si>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</si>
  <si>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</si>
  <si>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</si>
  <si>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</si>
  <si>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</si>
  <si>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</si>
  <si>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</si>
  <si>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</si>
  <si>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</si>
  <si>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</si>
  <si>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</si>
  <si>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</si>
  <si>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</si>
  <si>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</si>
  <si>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</si>
  <si>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</si>
  <si>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</si>
  <si>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</si>
  <si>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</si>
  <si>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</si>
  <si>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</si>
  <si>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</si>
  <si>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</si>
  <si>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</si>
  <si>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</si>
  <si>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</si>
  <si>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</si>
  <si>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</si>
  <si>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</si>
  <si>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</si>
  <si>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</si>
  <si>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</si>
  <si>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</si>
  <si>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</si>
  <si>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</si>
  <si>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</si>
  <si>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</si>
  <si>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</si>
  <si>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</si>
  <si>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</si>
  <si>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</si>
  <si>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</si>
  <si>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</si>
  <si>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</si>
  <si>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</si>
  <si>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</si>
  <si>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</si>
  <si>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</si>
  <si>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</si>
  <si>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</si>
  <si>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</si>
  <si>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</si>
  <si>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</si>
  <si>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</si>
  <si>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</si>
  <si>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</si>
  <si>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</si>
  <si>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</si>
  <si>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</si>
  <si>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</si>
  <si>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</si>
  <si>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</si>
  <si>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</si>
  <si>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</si>
  <si>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</si>
  <si>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</si>
  <si>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</si>
  <si>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</si>
  <si>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</si>
  <si>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</si>
  <si>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</si>
  <si>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</si>
  <si>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</si>
  <si>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</si>
  <si>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</si>
  <si>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</si>
  <si>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</si>
  <si>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</si>
  <si>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</si>
  <si>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</si>
  <si>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</si>
  <si>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</si>
  <si>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</si>
  <si>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</si>
  <si>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</si>
  <si>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</si>
  <si>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</si>
  <si>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</si>
  <si>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</si>
  <si>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</si>
  <si>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</si>
  <si>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</si>
  <si>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</si>
  <si>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</si>
  <si>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</si>
  <si>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</si>
  <si>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</si>
  <si>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</si>
  <si>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</si>
  <si>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</si>
  <si>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</si>
  <si>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</si>
  <si>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</si>
  <si>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</si>
  <si>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</si>
  <si>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</si>
  <si>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</si>
  <si>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</si>
  <si>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</si>
  <si>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</si>
  <si>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</si>
  <si>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</si>
  <si>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</si>
  <si>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</si>
  <si>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</si>
  <si>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</si>
  <si>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</si>
  <si>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</si>
  <si>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</si>
  <si>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</si>
  <si>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</si>
  <si>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</si>
  <si>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</si>
  <si>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</si>
  <si>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</si>
  <si>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</si>
  <si>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</si>
  <si>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</si>
  <si>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</si>
  <si>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</si>
  <si>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</si>
  <si>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</si>
  <si>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</si>
  <si>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</si>
  <si>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</si>
  <si>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</si>
  <si>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</si>
  <si>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</si>
  <si>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</si>
  <si>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</si>
  <si>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</si>
  <si>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</si>
  <si>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</si>
  <si>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</si>
  <si>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</si>
  <si>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</si>
  <si>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</si>
  <si>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</si>
  <si>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</si>
  <si>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</si>
  <si>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</si>
  <si>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</si>
  <si>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</si>
  <si>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</si>
  <si>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</si>
  <si>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</si>
  <si>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</si>
  <si>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</si>
  <si>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</si>
  <si>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</si>
  <si>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</si>
  <si>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</si>
  <si>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</si>
  <si>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</si>
  <si>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</si>
  <si>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</si>
  <si>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</si>
  <si>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</si>
  <si>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</si>
  <si>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</si>
  <si>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</si>
  <si>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</si>
  <si>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</si>
  <si>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</si>
  <si>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</si>
  <si>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</si>
  <si>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</si>
  <si>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</si>
  <si>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</si>
  <si>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</si>
  <si>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</si>
  <si>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</si>
  <si>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</si>
  <si>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</si>
  <si>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</si>
  <si>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</si>
  <si>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</si>
  <si>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</si>
  <si>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</si>
  <si>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</si>
  <si>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</si>
  <si>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</si>
  <si>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</si>
  <si>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</si>
  <si>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</si>
  <si>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</si>
  <si>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</si>
  <si>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</si>
  <si>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</si>
  <si>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</si>
  <si>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</si>
  <si>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</si>
  <si>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</si>
  <si>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</si>
  <si>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</si>
  <si>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</si>
  <si>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</si>
  <si>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</si>
  <si>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</si>
  <si>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</si>
  <si>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</si>
  <si>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</si>
  <si>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</si>
  <si>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</si>
  <si>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</si>
  <si>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</si>
  <si>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</si>
  <si>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</si>
  <si>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</si>
  <si>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</si>
  <si>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</si>
  <si>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</si>
  <si>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</si>
  <si>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</si>
  <si>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</si>
  <si>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</si>
  <si>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</si>
  <si>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</si>
  <si>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</si>
  <si>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</si>
  <si>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</si>
  <si>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</si>
  <si>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</si>
  <si>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</si>
  <si>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</si>
  <si>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</si>
  <si>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</si>
  <si>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</si>
  <si>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</si>
  <si>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</si>
  <si>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</si>
  <si>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</si>
  <si>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</si>
  <si>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</si>
  <si>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</si>
  <si>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</si>
  <si>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</si>
  <si>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</si>
  <si>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</si>
  <si>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</si>
  <si>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</si>
  <si>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</si>
  <si>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</si>
  <si>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</si>
  <si>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</si>
  <si>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</si>
  <si>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</si>
  <si>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</si>
  <si>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</si>
  <si>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</si>
  <si>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</si>
  <si>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</si>
  <si>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</si>
  <si>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</si>
  <si>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</si>
  <si>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</si>
  <si>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</si>
  <si>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</si>
  <si>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</si>
  <si>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</si>
  <si>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</si>
  <si>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</si>
  <si>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</si>
  <si>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</si>
  <si>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</si>
  <si>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</si>
  <si>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</si>
  <si>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</si>
  <si>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</si>
  <si>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</si>
  <si>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</si>
  <si>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</si>
  <si>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</si>
  <si>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</si>
  <si>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</si>
  <si>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</si>
  <si>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</si>
  <si>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</si>
  <si>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</si>
  <si>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</si>
  <si>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</si>
  <si>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</si>
  <si>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</si>
  <si>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</si>
  <si>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</si>
  <si>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</si>
  <si>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</si>
  <si>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</si>
  <si>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</si>
  <si>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</si>
  <si>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</si>
  <si>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</si>
  <si>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</si>
  <si>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</si>
  <si>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</si>
  <si>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</si>
  <si>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</si>
  <si>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</si>
  <si>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</si>
  <si>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</si>
  <si>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</si>
  <si>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</si>
  <si>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</si>
  <si>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</si>
  <si>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</si>
  <si>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</si>
  <si>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</si>
  <si>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</si>
  <si>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</si>
  <si>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</si>
  <si>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</si>
  <si>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</si>
  <si>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</si>
  <si>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</si>
  <si>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</si>
  <si>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</si>
  <si>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</si>
  <si>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</si>
  <si>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</si>
  <si>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</si>
  <si>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</si>
  <si>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</si>
  <si>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</si>
  <si>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</si>
  <si>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</si>
  <si>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</si>
  <si>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</si>
  <si>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</si>
  <si>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</si>
  <si>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</si>
  <si>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</si>
  <si>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</si>
  <si>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</si>
  <si>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</si>
  <si>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</si>
  <si>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</si>
  <si>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</si>
  <si>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</si>
  <si>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</si>
  <si>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</si>
  <si>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</si>
  <si>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</si>
  <si>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</si>
  <si>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</si>
  <si>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</si>
  <si>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</si>
  <si>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</si>
  <si>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</si>
  <si>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</si>
  <si>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</si>
  <si>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</si>
  <si>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</si>
  <si>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</si>
  <si>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</si>
  <si>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</si>
  <si>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</si>
  <si>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</si>
  <si>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</si>
  <si>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</si>
  <si>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</si>
  <si>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</si>
  <si>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</si>
  <si>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</si>
  <si>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</si>
  <si>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</si>
  <si>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</si>
  <si>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</si>
  <si>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</si>
  <si>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</si>
  <si>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</si>
  <si>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</si>
  <si>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</si>
  <si>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</si>
  <si>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</si>
  <si>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</si>
  <si>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</si>
  <si>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</si>
  <si>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</si>
  <si>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</si>
  <si>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</si>
  <si>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</si>
  <si>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</si>
  <si>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</si>
  <si>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</si>
  <si>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</si>
  <si>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</si>
  <si>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</si>
  <si>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</si>
  <si>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</si>
  <si>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</si>
  <si>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</si>
  <si>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</si>
  <si>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</si>
  <si>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</si>
  <si>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</si>
  <si>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</si>
  <si>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</si>
  <si>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</si>
  <si>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</si>
  <si>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</si>
  <si>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</si>
  <si>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</si>
  <si>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</si>
  <si>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</si>
  <si>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</si>
  <si>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</si>
  <si>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</si>
  <si>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</si>
  <si>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</si>
  <si>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</si>
  <si>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</si>
  <si>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</si>
  <si>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</si>
  <si>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</si>
  <si>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</si>
  <si>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</si>
  <si>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</si>
  <si>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</si>
  <si>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</si>
  <si>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</si>
  <si>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</si>
  <si>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</si>
  <si>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</si>
  <si>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</si>
  <si>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</si>
  <si>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</si>
  <si>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</si>
  <si>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</si>
  <si>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</si>
  <si>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</si>
  <si>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</si>
  <si>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</si>
  <si>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</si>
  <si>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</si>
  <si>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</si>
  <si>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</si>
  <si>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</si>
  <si>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</si>
  <si>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</si>
  <si>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</si>
  <si>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</si>
  <si>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</si>
  <si>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</si>
  <si>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</si>
  <si>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</si>
  <si>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</si>
  <si>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</si>
  <si>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</si>
  <si>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</si>
  <si>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</si>
  <si>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</si>
  <si>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</si>
  <si>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</si>
  <si>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</si>
  <si>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</si>
  <si>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</si>
  <si>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</si>
  <si>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</si>
  <si>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</si>
  <si>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</si>
  <si>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</si>
  <si>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</si>
  <si>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</si>
  <si>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</si>
  <si>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</si>
  <si>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</si>
  <si>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</si>
  <si>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</si>
  <si>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</si>
  <si>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</si>
  <si>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</si>
  <si>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</si>
  <si>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</si>
  <si>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</si>
  <si>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</si>
  <si>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</si>
  <si>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</si>
  <si>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</si>
  <si>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</si>
  <si>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</si>
  <si>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</si>
  <si>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</si>
  <si>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</si>
  <si>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</si>
  <si>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</si>
  <si>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</si>
  <si>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</si>
  <si>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</si>
  <si>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</si>
  <si>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</si>
  <si>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</si>
  <si>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</si>
  <si>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</si>
  <si>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</si>
  <si>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</si>
  <si>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</si>
  <si>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</si>
  <si>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</si>
  <si>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</si>
  <si>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</si>
  <si>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</si>
  <si>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</si>
  <si>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</si>
  <si>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</si>
  <si>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</si>
  <si>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</si>
  <si>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</si>
  <si>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</si>
  <si>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</si>
  <si>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</si>
  <si>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</si>
  <si>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</si>
  <si>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</si>
  <si>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</si>
  <si>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</si>
  <si>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</si>
  <si>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</si>
  <si>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</si>
  <si>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</si>
  <si>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</si>
  <si>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</si>
  <si>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</si>
  <si>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</si>
  <si>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</si>
  <si>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</si>
  <si>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</si>
  <si>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</si>
  <si>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</si>
  <si>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</si>
  <si>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</si>
  <si>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</si>
  <si>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</si>
  <si>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</si>
  <si>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</si>
  <si>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</si>
  <si>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</si>
  <si>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</si>
  <si>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</si>
  <si>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</si>
  <si>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</si>
  <si>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</si>
  <si>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</si>
  <si>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</si>
  <si>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</si>
  <si>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</si>
  <si>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</si>
  <si>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</si>
  <si>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</si>
  <si>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</si>
  <si>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</si>
  <si>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</si>
  <si>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</si>
  <si>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</si>
  <si>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</si>
  <si>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</si>
  <si>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</si>
  <si>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</si>
  <si>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</si>
  <si>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</si>
  <si>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</si>
  <si>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</si>
  <si>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</si>
  <si>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</si>
  <si>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</si>
  <si>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</si>
  <si>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</si>
  <si>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</si>
  <si>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</si>
  <si>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</si>
  <si>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</si>
  <si>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</si>
  <si>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</si>
  <si>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</si>
  <si>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</si>
  <si>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</si>
  <si>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</si>
  <si>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</si>
  <si>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</si>
  <si>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</si>
  <si>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</si>
  <si>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</si>
  <si>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</si>
  <si>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</si>
  <si>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</si>
  <si>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</si>
  <si>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</si>
  <si>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</si>
  <si>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</si>
  <si>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</si>
  <si>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</si>
  <si>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</si>
  <si>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</si>
  <si>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</si>
  <si>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</si>
  <si>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</si>
  <si>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</si>
  <si>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</si>
  <si>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</si>
  <si>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</si>
  <si>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</si>
  <si>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</si>
  <si>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</si>
  <si>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</si>
  <si>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</si>
  <si>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</si>
  <si>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</si>
  <si>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</si>
  <si>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</si>
  <si>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</si>
  <si>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</si>
  <si>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</si>
  <si>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</si>
  <si>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</si>
  <si>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</si>
  <si>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</si>
  <si>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</si>
  <si>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</si>
  <si>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</si>
  <si>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</si>
  <si>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</si>
  <si>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</si>
  <si>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</si>
  <si>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</si>
  <si>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</si>
  <si>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</si>
  <si>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</si>
  <si>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</si>
  <si>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</si>
  <si>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</si>
  <si>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</si>
  <si>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</si>
  <si>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</si>
  <si>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</si>
  <si>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</si>
  <si>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</si>
  <si>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</si>
  <si>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</si>
  <si>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</si>
  <si>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</si>
  <si>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</si>
  <si>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</si>
  <si>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</si>
  <si>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</si>
  <si>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</si>
  <si>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</si>
  <si>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</si>
  <si>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</si>
  <si>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</si>
  <si>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</si>
  <si>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</si>
  <si>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</si>
  <si>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</si>
  <si>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</si>
  <si>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</si>
  <si>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</si>
  <si>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</si>
  <si>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</si>
  <si>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</si>
  <si>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</si>
  <si>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</si>
  <si>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</si>
  <si>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</si>
  <si>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</si>
  <si>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</si>
  <si>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</si>
  <si>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</si>
  <si>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</si>
  <si>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</si>
  <si>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</si>
  <si>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</si>
  <si>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</si>
  <si>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</si>
  <si>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</si>
  <si>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</si>
  <si>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</si>
  <si>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</si>
  <si>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</si>
  <si>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</si>
  <si>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</si>
  <si>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</si>
  <si>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</si>
  <si>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</si>
  <si>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</si>
  <si>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</si>
  <si>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</si>
  <si>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</si>
  <si>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</si>
  <si>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</si>
  <si>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</si>
  <si>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</si>
  <si>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</si>
  <si>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</si>
  <si>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</si>
  <si>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</si>
  <si>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</si>
  <si>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</si>
  <si>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</si>
  <si>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</si>
  <si>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</si>
  <si>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</si>
  <si>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</si>
  <si>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</si>
  <si>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</si>
  <si>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</si>
  <si>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</si>
  <si>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</si>
  <si>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</si>
  <si>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</si>
  <si>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</si>
  <si>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</si>
  <si>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</si>
  <si>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</si>
  <si>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</si>
  <si>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</si>
  <si>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</si>
  <si>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</si>
  <si>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</si>
  <si>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</si>
  <si>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</si>
  <si>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</si>
  <si>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</si>
  <si>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</si>
  <si>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</si>
  <si>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</si>
  <si>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</si>
  <si>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</si>
  <si>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</si>
  <si>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</si>
  <si>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</si>
  <si>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</si>
  <si>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</si>
  <si>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</si>
  <si>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</si>
  <si>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</si>
  <si>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</si>
  <si>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</si>
  <si>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</si>
  <si>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</si>
  <si>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</si>
  <si>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</si>
  <si>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</si>
  <si>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</si>
  <si>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</si>
  <si>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</si>
  <si>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</si>
  <si>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</si>
  <si>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</si>
  <si>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</si>
  <si>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</si>
  <si>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</si>
  <si>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</si>
  <si>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</si>
  <si>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</si>
  <si>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</si>
  <si>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</si>
  <si>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</si>
  <si>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</si>
  <si>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</si>
  <si>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</si>
  <si>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</si>
  <si>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</si>
  <si>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</si>
  <si>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</si>
  <si>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</si>
  <si>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</si>
  <si>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</si>
  <si>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</si>
  <si>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</si>
  <si>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</si>
  <si>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</si>
  <si>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</si>
  <si>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</si>
  <si>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</si>
  <si>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</si>
  <si>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</si>
  <si>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</si>
  <si>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</si>
  <si>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</si>
  <si>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</si>
  <si>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</si>
  <si>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</si>
  <si>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</si>
  <si>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</si>
  <si>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</si>
  <si>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</si>
  <si>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</si>
  <si>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</si>
  <si>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</si>
  <si>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</si>
  <si>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</si>
  <si>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</si>
  <si>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</si>
  <si>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</si>
  <si>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</si>
  <si>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</si>
  <si>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</si>
  <si>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</si>
  <si>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</si>
  <si>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</si>
  <si>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</si>
  <si>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</si>
  <si>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</si>
  <si>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</si>
  <si>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</si>
  <si>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</si>
  <si>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</si>
  <si>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</si>
  <si>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</si>
  <si>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</si>
  <si>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</si>
  <si>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</si>
  <si>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</si>
  <si>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</si>
  <si>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</si>
  <si>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</si>
  <si>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</si>
  <si>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</si>
  <si>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</si>
  <si>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</si>
  <si>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</si>
  <si>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</si>
  <si>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</si>
  <si>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</si>
  <si>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</si>
  <si>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</si>
  <si>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</si>
  <si>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</si>
  <si>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</si>
  <si>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</si>
  <si>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</si>
  <si>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</si>
  <si>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</si>
  <si>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</si>
  <si>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</si>
  <si>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</si>
  <si>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</si>
  <si>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</si>
  <si>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</si>
  <si>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</si>
  <si>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</si>
  <si>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</si>
  <si>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</si>
  <si>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</si>
  <si>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</si>
  <si>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</si>
  <si>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</si>
  <si>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</si>
  <si>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</si>
  <si>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</si>
  <si>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</si>
  <si>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</si>
  <si>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</si>
  <si>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</si>
  <si>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</si>
  <si>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</si>
  <si>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</si>
  <si>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</si>
  <si>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</si>
  <si>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</si>
  <si>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</si>
  <si>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</si>
  <si>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</si>
  <si>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</si>
  <si>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</si>
  <si>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</si>
  <si>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</si>
  <si>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</si>
  <si>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</si>
  <si>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</si>
  <si>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</si>
  <si>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</si>
  <si>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</si>
  <si>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</si>
  <si>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</si>
  <si>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</si>
  <si>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</si>
  <si>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</si>
  <si>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</si>
  <si>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</si>
  <si>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</si>
  <si>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</si>
  <si>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</si>
  <si>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</si>
  <si>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</si>
  <si>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</si>
  <si>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</si>
  <si>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</si>
  <si>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</si>
  <si>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</si>
  <si>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</si>
  <si>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</si>
  <si>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</si>
  <si>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</si>
  <si>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</si>
  <si>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</si>
  <si>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</si>
  <si>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</si>
  <si>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</si>
  <si>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</si>
  <si>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</si>
  <si>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</si>
  <si>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</si>
  <si>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</si>
  <si>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</si>
  <si>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</si>
  <si>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</si>
  <si>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</si>
  <si>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</si>
  <si>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</si>
  <si>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</si>
  <si>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</si>
  <si>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</si>
  <si>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</si>
  <si>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</si>
  <si>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</si>
  <si>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</si>
  <si>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</si>
  <si>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</si>
  <si>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</si>
  <si>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</si>
  <si>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</si>
  <si>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</si>
  <si>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</si>
  <si>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</si>
  <si>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</si>
  <si>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</si>
  <si>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</si>
  <si>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</si>
  <si>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</si>
  <si>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</si>
  <si>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</si>
  <si>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</si>
  <si>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</si>
  <si>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</si>
  <si>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</si>
  <si>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</si>
  <si>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</si>
  <si>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</si>
  <si>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</si>
  <si>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</si>
  <si>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</si>
  <si>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</si>
  <si>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</si>
  <si>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</si>
  <si>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</si>
  <si>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</si>
  <si>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</si>
  <si>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</si>
  <si>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</si>
  <si>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</si>
  <si>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</si>
  <si>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</si>
  <si>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</si>
  <si>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</si>
  <si>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</si>
  <si>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</si>
  <si>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</si>
  <si>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</si>
  <si>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</si>
  <si>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</si>
  <si>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</si>
  <si>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</si>
  <si>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</si>
  <si>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</si>
  <si>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</si>
  <si>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</si>
  <si>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</si>
  <si>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</si>
  <si>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</si>
  <si>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</si>
  <si>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</si>
  <si>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</si>
  <si>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</si>
  <si>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</si>
  <si>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</si>
  <si>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</si>
  <si>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</si>
  <si>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</si>
  <si>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</si>
  <si>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</si>
  <si>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</si>
  <si>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</si>
  <si>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</si>
  <si>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</si>
  <si>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</si>
  <si>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</si>
  <si>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</si>
  <si>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</si>
  <si>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</si>
  <si>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</si>
  <si>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</si>
  <si>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</si>
  <si>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</si>
  <si>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</si>
  <si>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</si>
  <si>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</si>
  <si>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</si>
  <si>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</si>
  <si>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</si>
  <si>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</si>
  <si>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</si>
  <si>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</si>
  <si>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</si>
  <si>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</si>
  <si>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</si>
  <si>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</si>
  <si>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</si>
  <si>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</si>
  <si>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</si>
  <si>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</si>
  <si>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</si>
  <si>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</si>
  <si>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</si>
  <si>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</si>
  <si>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</si>
  <si>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</si>
  <si>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</si>
  <si>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</si>
  <si>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</si>
  <si>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</si>
  <si>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</si>
  <si>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</si>
  <si>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</si>
  <si>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</si>
  <si>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</si>
  <si>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</si>
  <si>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</si>
  <si>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</si>
  <si>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</si>
  <si>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</si>
  <si>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</si>
  <si>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</si>
  <si>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</si>
  <si>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</si>
  <si>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</si>
  <si>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</si>
  <si>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</si>
  <si>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</si>
  <si>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</si>
  <si>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</si>
  <si>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</si>
  <si>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</si>
  <si>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</si>
  <si>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</si>
  <si>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</si>
  <si>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</si>
  <si>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</si>
  <si>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</si>
  <si>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</si>
  <si>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</si>
  <si>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</si>
  <si>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</si>
  <si>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</si>
  <si>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</si>
  <si>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</si>
  <si>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</si>
  <si>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</si>
  <si>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</si>
  <si>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</si>
  <si>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</si>
  <si>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</si>
  <si>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</si>
  <si>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</si>
  <si>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</si>
  <si>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</si>
  <si>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</si>
  <si>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</si>
  <si>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</si>
  <si>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</si>
  <si>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</si>
  <si>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</si>
  <si>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</si>
  <si>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</si>
  <si>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</si>
  <si>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</si>
  <si>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</si>
  <si>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</si>
  <si>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</si>
  <si>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</si>
  <si>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</si>
  <si>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</si>
  <si>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</si>
  <si>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</si>
  <si>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</si>
  <si>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</si>
  <si>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</si>
  <si>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</si>
  <si>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</si>
  <si>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</si>
  <si>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</si>
  <si>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</si>
  <si>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</si>
  <si>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</si>
  <si>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</si>
  <si>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</si>
  <si>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</si>
  <si>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</si>
  <si>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</si>
  <si>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</si>
  <si>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</si>
  <si>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</si>
  <si>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</si>
  <si>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</si>
  <si>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</si>
  <si>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</si>
  <si>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</si>
  <si>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</si>
  <si>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</si>
  <si>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</si>
  <si>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</si>
  <si>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</si>
  <si>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</si>
  <si>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</si>
  <si>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</si>
  <si>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</si>
  <si>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</si>
  <si>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</si>
  <si>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</si>
  <si>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</si>
  <si>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</si>
  <si>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</si>
  <si>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</si>
  <si>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</si>
  <si>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</si>
  <si>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</si>
  <si>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</si>
  <si>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</si>
  <si>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</si>
  <si>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</si>
  <si>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</si>
  <si>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</si>
  <si>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</si>
  <si>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</si>
  <si>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</si>
  <si>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</si>
  <si>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</si>
  <si>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</si>
  <si>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</si>
  <si>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</si>
  <si>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</si>
  <si>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</si>
  <si>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</si>
  <si>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</si>
  <si>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</si>
  <si>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</si>
  <si>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</si>
  <si>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</si>
  <si>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</si>
  <si>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</si>
  <si>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</si>
  <si>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</si>
  <si>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</si>
  <si>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</si>
  <si>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</si>
  <si>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</si>
  <si>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</si>
  <si>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</si>
  <si>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</si>
  <si>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</si>
  <si>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</si>
  <si>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</si>
  <si>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</si>
  <si>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</si>
  <si>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</si>
  <si>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</si>
  <si>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</si>
  <si>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</si>
  <si>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</si>
  <si>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</si>
  <si>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</si>
  <si>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</si>
  <si>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</si>
  <si>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</si>
  <si>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</si>
  <si>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</si>
  <si>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</si>
  <si>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</si>
  <si>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</si>
  <si>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</si>
  <si>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</si>
  <si>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</si>
  <si>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</si>
  <si>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</si>
  <si>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</si>
  <si>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</si>
  <si>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</si>
  <si>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</si>
  <si>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</si>
  <si>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</si>
  <si>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</si>
  <si>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</si>
  <si>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</si>
  <si>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</si>
  <si>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</si>
  <si>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</si>
  <si>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</si>
  <si>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</si>
  <si>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</si>
  <si>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</si>
  <si>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</si>
  <si>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</si>
  <si>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</si>
  <si>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</si>
  <si>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</si>
  <si>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</si>
  <si>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</si>
  <si>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</si>
  <si>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</si>
  <si>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</si>
  <si>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</si>
  <si>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</si>
  <si>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</si>
  <si>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</si>
  <si>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</si>
  <si>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</si>
  <si>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</si>
  <si>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</si>
  <si>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</si>
  <si>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</si>
  <si>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</si>
  <si>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</si>
  <si>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</si>
  <si>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</si>
  <si>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</si>
  <si>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</si>
  <si>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</si>
  <si>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</si>
  <si>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</si>
  <si>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</si>
  <si>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</si>
  <si>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</si>
  <si>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</si>
  <si>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</si>
  <si>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</si>
  <si>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</si>
  <si>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</si>
  <si>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</si>
  <si>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</si>
  <si>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</si>
  <si>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</si>
  <si>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</si>
  <si>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</si>
  <si>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</si>
  <si>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</si>
  <si>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</si>
  <si>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</si>
  <si>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</si>
  <si>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</si>
  <si>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</si>
  <si>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</si>
  <si>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</si>
  <si>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</si>
  <si>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</si>
  <si>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</si>
  <si>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</si>
  <si>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</si>
  <si>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</si>
  <si>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</si>
  <si>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</si>
  <si>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</si>
  <si>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</si>
  <si>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</si>
  <si>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</si>
  <si>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</si>
  <si>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</si>
  <si>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</si>
  <si>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</si>
  <si>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</si>
  <si>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</si>
  <si>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</si>
  <si>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</si>
  <si>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</si>
  <si>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</si>
  <si>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</si>
  <si>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</si>
  <si>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</si>
  <si>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</si>
  <si>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</si>
  <si>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</si>
  <si>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</si>
  <si>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</si>
  <si>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</si>
  <si>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</si>
  <si>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</si>
  <si>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</si>
  <si>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</si>
  <si>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</si>
  <si>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</si>
  <si>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</si>
  <si>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</si>
  <si>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</si>
  <si>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</si>
  <si>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</si>
  <si>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</si>
  <si>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</si>
  <si>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</si>
  <si>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</si>
  <si>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</si>
  <si>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</si>
  <si>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</si>
  <si>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</si>
  <si>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</si>
  <si>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</si>
  <si>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</si>
  <si>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</si>
  <si>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</si>
  <si>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</si>
  <si>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</si>
  <si>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</si>
  <si>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</si>
  <si>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</si>
  <si>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</si>
  <si>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</si>
  <si>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</si>
  <si>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</si>
  <si>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</si>
  <si>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</si>
  <si>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</si>
  <si>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</si>
  <si>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</si>
  <si>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</si>
  <si>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</si>
  <si>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</si>
  <si>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</si>
  <si>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</si>
  <si>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</si>
  <si>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</si>
  <si>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</si>
  <si>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</si>
  <si>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</si>
  <si>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</si>
  <si>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</si>
  <si>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</si>
  <si>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</si>
  <si>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</si>
  <si>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</si>
  <si>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</si>
  <si>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</si>
  <si>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</si>
  <si>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</si>
  <si>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</si>
  <si>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</si>
  <si>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</si>
  <si>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</si>
  <si>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</si>
  <si>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</si>
  <si>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</si>
  <si>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</si>
  <si>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</si>
  <si>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</si>
  <si>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</si>
  <si>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</si>
  <si>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</si>
  <si>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</si>
  <si>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</si>
  <si>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</si>
  <si>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</si>
  <si>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</si>
  <si>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</si>
  <si>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</si>
  <si>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</si>
  <si>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</si>
  <si>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</si>
  <si>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</si>
  <si>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</si>
  <si>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</si>
  <si>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</si>
  <si>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</si>
  <si>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</si>
  <si>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</si>
  <si>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</si>
  <si>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</si>
  <si>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</si>
  <si>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</si>
  <si>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</si>
  <si>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</si>
  <si>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</si>
  <si>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</si>
  <si>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</si>
  <si>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</si>
  <si>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</si>
  <si>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</si>
  <si>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</si>
  <si>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</si>
  <si>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</si>
  <si>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</si>
  <si>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</si>
  <si>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</si>
  <si>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</si>
  <si>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</si>
  <si>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</si>
  <si>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</si>
  <si>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</si>
  <si>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</si>
  <si>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</si>
  <si>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</si>
  <si>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</si>
  <si>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</si>
  <si>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</si>
  <si>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</si>
  <si>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</si>
  <si>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</si>
  <si>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</si>
  <si>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</si>
  <si>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</si>
  <si>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</si>
  <si>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</si>
  <si>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</si>
  <si>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</si>
  <si>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</si>
  <si>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</si>
  <si>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</si>
  <si>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</si>
  <si>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</si>
  <si>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</si>
  <si>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</si>
  <si>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</si>
  <si>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</si>
  <si>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</si>
  <si>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</si>
  <si>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</si>
  <si>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</si>
  <si>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</si>
  <si>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</si>
  <si>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</si>
  <si>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</si>
  <si>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</si>
  <si>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</si>
  <si>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</si>
  <si>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</si>
  <si>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</si>
  <si>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</si>
  <si>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</si>
  <si>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</si>
  <si>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</si>
  <si>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</si>
  <si>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</si>
  <si>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</si>
  <si>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</si>
  <si>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</si>
  <si>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</si>
  <si>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</si>
  <si>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</si>
  <si>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</si>
  <si>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</si>
  <si>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</si>
  <si>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</si>
  <si>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</si>
  <si>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</si>
  <si>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</si>
  <si>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</si>
  <si>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</si>
  <si>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</si>
  <si>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</si>
  <si>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</si>
  <si>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</si>
  <si>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</si>
  <si>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</si>
  <si>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</si>
  <si>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</si>
  <si>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</si>
  <si>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</si>
  <si>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</si>
  <si>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</si>
  <si>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</si>
  <si>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</si>
  <si>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</si>
  <si>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</si>
  <si>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</si>
  <si>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</si>
  <si>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</si>
  <si>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</si>
  <si>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</si>
  <si>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</si>
  <si>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</si>
  <si>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</si>
  <si>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</si>
  <si>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</si>
  <si>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</si>
  <si>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</si>
  <si>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</si>
  <si>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</si>
  <si>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</si>
  <si>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</si>
  <si>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</si>
  <si>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</si>
  <si>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</si>
  <si>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</si>
  <si>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</si>
  <si>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</si>
  <si>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</si>
  <si>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</si>
  <si>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</si>
  <si>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</si>
  <si>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</si>
  <si>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</si>
  <si>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</si>
  <si>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</si>
  <si>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</si>
  <si>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</si>
  <si>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</si>
  <si>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</si>
  <si>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</si>
  <si>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</si>
  <si>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</si>
  <si>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</si>
  <si>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</si>
  <si>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</si>
  <si>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</si>
  <si>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</si>
  <si>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</si>
  <si>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</si>
  <si>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</si>
  <si>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</si>
  <si>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</si>
  <si>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</si>
  <si>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</si>
  <si>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</si>
  <si>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</si>
  <si>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</si>
  <si>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</si>
  <si>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</si>
  <si>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</si>
  <si>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</si>
  <si>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</si>
  <si>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</si>
  <si>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</si>
  <si>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</si>
  <si>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</si>
  <si>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</si>
  <si>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</si>
  <si>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</si>
  <si>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</si>
  <si>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</si>
  <si>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</si>
  <si>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</si>
  <si>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</si>
  <si>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</si>
  <si>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</si>
  <si>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</si>
  <si>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</si>
  <si>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</si>
  <si>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</si>
  <si>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</si>
  <si>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</si>
  <si>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</si>
  <si>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</si>
  <si>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</si>
  <si>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</si>
  <si>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</si>
  <si>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</si>
  <si>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</si>
  <si>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</si>
  <si>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</si>
  <si>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</si>
  <si>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</si>
  <si>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</si>
  <si>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</si>
  <si>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</si>
  <si>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</si>
  <si>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</si>
  <si>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</si>
  <si>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</si>
  <si>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</si>
  <si>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</si>
  <si>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</si>
  <si>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</si>
  <si>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</si>
  <si>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</si>
  <si>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</si>
  <si>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</si>
  <si>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</si>
  <si>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</si>
  <si>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</si>
  <si>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</si>
  <si>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</si>
  <si>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</si>
  <si>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</si>
  <si>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</si>
  <si>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</si>
  <si>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</si>
  <si>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</si>
  <si>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</si>
  <si>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</si>
  <si>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</si>
  <si>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</si>
  <si>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</si>
  <si>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</si>
  <si>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</si>
  <si>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</si>
  <si>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</si>
  <si>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</si>
  <si>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</si>
  <si>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</si>
  <si>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</si>
  <si>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</si>
  <si>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</si>
  <si>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</si>
  <si>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</si>
  <si>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</si>
  <si>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</si>
  <si>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</si>
  <si>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</si>
  <si>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</si>
  <si>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</si>
  <si>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</si>
  <si>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</si>
  <si>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</si>
  <si>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</si>
  <si>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</si>
  <si>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</si>
  <si>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</si>
  <si>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</si>
  <si>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</si>
  <si>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</si>
  <si>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</si>
  <si>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</si>
  <si>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</si>
  <si>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</si>
  <si>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</si>
  <si>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</si>
  <si>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</si>
  <si>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</si>
  <si>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</si>
  <si>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</si>
  <si>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</si>
  <si>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</si>
  <si>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</si>
  <si>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</si>
  <si>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</si>
  <si>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</si>
  <si>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</si>
  <si>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</si>
  <si>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</si>
  <si>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</si>
  <si>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</si>
  <si>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</si>
  <si>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</si>
  <si>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</si>
  <si>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</si>
  <si>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</si>
  <si>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</si>
  <si>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</si>
  <si>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</si>
  <si>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</si>
  <si>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</si>
  <si>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</si>
  <si>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</si>
  <si>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</si>
  <si>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</si>
  <si>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</si>
  <si>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</si>
  <si>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</si>
  <si>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</si>
  <si>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</si>
  <si>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</si>
  <si>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</si>
  <si>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</si>
  <si>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</si>
  <si>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</si>
  <si>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</si>
  <si>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</si>
  <si>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</si>
  <si>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</si>
  <si>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</si>
  <si>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</si>
  <si>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</si>
  <si>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</si>
  <si>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</si>
  <si>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</si>
  <si>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</si>
  <si>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</si>
  <si>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</si>
  <si>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</si>
  <si>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</si>
  <si>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</si>
  <si>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</si>
  <si>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</si>
  <si>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</si>
  <si>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</si>
  <si>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</si>
  <si>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</si>
  <si>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</si>
  <si>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</si>
  <si>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</si>
  <si>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</si>
  <si>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</si>
  <si>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</si>
  <si>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</si>
  <si>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</si>
  <si>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</si>
  <si>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</si>
  <si>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</si>
  <si>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</si>
  <si>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</si>
  <si>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</si>
  <si>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</si>
  <si>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</si>
  <si>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</si>
  <si>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</si>
  <si>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</si>
  <si>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</si>
  <si>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</si>
  <si>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</si>
  <si>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</si>
  <si>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</si>
  <si>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</si>
  <si>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</si>
  <si>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</si>
  <si>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</si>
  <si>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</si>
  <si>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</si>
  <si>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</si>
  <si>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</si>
  <si>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</si>
  <si>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</si>
  <si>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</si>
  <si>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</si>
  <si>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</si>
  <si>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</si>
  <si>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</si>
  <si>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</si>
  <si>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</si>
  <si>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</si>
  <si>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</si>
  <si>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</si>
  <si>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</si>
  <si>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</si>
  <si>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</si>
  <si>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</si>
  <si>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</si>
  <si>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</si>
  <si>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</si>
  <si>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</si>
  <si>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</si>
  <si>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</si>
  <si>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</si>
  <si>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</si>
  <si>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</si>
  <si>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</si>
  <si>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</si>
  <si>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</si>
  <si>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</si>
  <si>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</si>
  <si>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</si>
  <si>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</si>
  <si>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</si>
  <si>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</si>
  <si>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</si>
  <si>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</si>
  <si>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</si>
  <si>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</si>
  <si>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</si>
  <si>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</si>
  <si>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</si>
  <si>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</si>
  <si>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</si>
  <si>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</si>
  <si>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</si>
  <si>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</si>
  <si>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</si>
  <si>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</si>
  <si>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</si>
  <si>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</si>
  <si>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</si>
  <si>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</si>
  <si>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</si>
  <si>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</si>
  <si>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</si>
  <si>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</si>
  <si>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</si>
  <si>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</si>
  <si>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</si>
  <si>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</si>
  <si>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</si>
  <si>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</si>
  <si>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</si>
  <si>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</si>
  <si>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</si>
  <si>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</si>
  <si>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</si>
  <si>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</si>
  <si>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</si>
  <si>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</si>
  <si>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</si>
  <si>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</si>
  <si>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</si>
  <si>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</si>
  <si>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</si>
  <si>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</si>
  <si>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</si>
  <si>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</si>
  <si>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</si>
  <si>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</si>
  <si>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</si>
  <si>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</si>
  <si>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</si>
  <si>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</si>
  <si>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</si>
  <si>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</si>
  <si>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</si>
  <si>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</si>
  <si>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</si>
  <si>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</si>
  <si>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</si>
  <si>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</si>
  <si>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</si>
  <si>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</si>
  <si>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</si>
  <si>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</si>
  <si>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</si>
  <si>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</si>
  <si>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</si>
  <si>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</si>
  <si>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</si>
  <si>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</si>
  <si>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</si>
  <si>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</si>
  <si>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</si>
  <si>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</si>
  <si>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</si>
  <si>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</si>
  <si>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</si>
  <si>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</si>
  <si>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</si>
  <si>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</si>
  <si>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</si>
  <si>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</si>
  <si>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</si>
  <si>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</si>
  <si>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</si>
  <si>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</si>
  <si>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</si>
  <si>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</si>
  <si>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</si>
  <si>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</si>
  <si>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</si>
  <si>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</si>
  <si>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</si>
  <si>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</si>
  <si>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</si>
  <si>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</si>
  <si>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</si>
  <si>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</si>
  <si>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</si>
  <si>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</si>
  <si>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</si>
  <si>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</si>
  <si>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</si>
  <si>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</si>
  <si>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</si>
  <si>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</si>
  <si>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</si>
  <si>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</si>
  <si>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</si>
  <si>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</si>
  <si>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</si>
  <si>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</si>
  <si>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</si>
  <si>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</si>
  <si>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</si>
  <si>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</si>
  <si>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</si>
  <si>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</si>
  <si>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</si>
  <si>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</si>
  <si>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</si>
  <si>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</si>
  <si>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</si>
  <si>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</si>
  <si>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</si>
  <si>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</si>
  <si>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</si>
  <si>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</si>
  <si>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</si>
  <si>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</si>
  <si>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</si>
  <si>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</si>
  <si>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</si>
  <si>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</si>
  <si>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</si>
  <si>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</si>
  <si>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</si>
  <si>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</si>
  <si>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</si>
  <si>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</si>
  <si>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</si>
  <si>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</si>
  <si>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</si>
  <si>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</si>
  <si>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</si>
  <si>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</si>
  <si>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</si>
  <si>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</si>
  <si>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</si>
  <si>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</si>
  <si>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</si>
  <si>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</si>
  <si>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</si>
  <si>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</si>
  <si>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</si>
  <si>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</si>
  <si>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</si>
  <si>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</si>
  <si>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</si>
  <si>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</si>
  <si>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</si>
  <si>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</si>
  <si>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</si>
  <si>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</si>
  <si>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</si>
  <si>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</si>
  <si>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</si>
  <si>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</si>
  <si>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</si>
  <si>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</si>
  <si>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</si>
  <si>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</si>
  <si>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</si>
  <si>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</si>
  <si>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</si>
  <si>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</si>
  <si>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</si>
  <si>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</si>
  <si>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</si>
  <si>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</si>
  <si>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</si>
  <si>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</si>
  <si>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</si>
  <si>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</si>
  <si>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</si>
  <si>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</si>
  <si>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</si>
  <si>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</si>
  <si>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</si>
  <si>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</si>
  <si>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</si>
  <si>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</si>
  <si>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</si>
  <si>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</si>
  <si>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</si>
  <si>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</si>
  <si>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</si>
  <si>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</si>
  <si>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</si>
  <si>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</si>
  <si>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</si>
  <si>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</si>
  <si>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</si>
  <si>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</si>
  <si>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</si>
  <si>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</si>
  <si>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</si>
  <si>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</si>
  <si>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</si>
  <si>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</si>
  <si>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</si>
  <si>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</si>
  <si>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</si>
  <si>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</si>
  <si>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</si>
  <si>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</si>
  <si>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</si>
  <si>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</si>
  <si>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</si>
  <si>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</si>
  <si>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</si>
  <si>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</si>
  <si>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</si>
  <si>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</si>
  <si>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</si>
  <si>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</si>
  <si>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</si>
  <si>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</si>
  <si>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</si>
  <si>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</si>
  <si>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</si>
  <si>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</si>
  <si>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</si>
  <si>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</si>
  <si>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</si>
  <si>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</si>
  <si>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</si>
  <si>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</si>
  <si>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</si>
  <si>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</si>
  <si>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</si>
  <si>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</si>
  <si>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</si>
  <si>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</si>
  <si>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</si>
  <si>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</si>
  <si>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</si>
  <si>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</si>
  <si>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</si>
  <si>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</si>
  <si>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</si>
  <si>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</si>
  <si>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</si>
  <si>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</si>
  <si>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</si>
  <si>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</si>
  <si>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</si>
  <si>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</si>
  <si>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</si>
  <si>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</si>
  <si>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</si>
  <si>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</si>
  <si>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</si>
  <si>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</si>
  <si>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</si>
  <si>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</si>
  <si>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</si>
  <si>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</si>
  <si>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</si>
  <si>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</si>
  <si>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</si>
  <si>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</si>
  <si>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</si>
  <si>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</si>
  <si>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</si>
  <si>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</si>
  <si>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</si>
  <si>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</si>
  <si>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</si>
  <si>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</si>
  <si>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</si>
  <si>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</si>
  <si>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</si>
  <si>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</si>
  <si>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</si>
  <si>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</si>
  <si>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</si>
  <si>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</si>
  <si>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</si>
  <si>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</si>
  <si>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</si>
  <si>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</si>
  <si>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</si>
  <si>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</si>
  <si>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</si>
  <si>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</si>
  <si>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</si>
  <si>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</si>
  <si>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</si>
  <si>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</si>
  <si>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</si>
  <si>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</si>
  <si>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</si>
  <si>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</si>
  <si>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</si>
  <si>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</si>
  <si>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</si>
  <si>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</si>
  <si>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</si>
  <si>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</si>
  <si>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</si>
  <si>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</si>
  <si>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</si>
  <si>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</si>
  <si>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</si>
  <si>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</si>
  <si>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</si>
  <si>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</si>
  <si>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</si>
  <si>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</si>
  <si>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</si>
  <si>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</si>
  <si>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</si>
  <si>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</si>
  <si>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</si>
  <si>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</si>
  <si>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</si>
  <si>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</si>
  <si>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</si>
  <si>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</si>
  <si>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</si>
  <si>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</si>
  <si>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</si>
  <si>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</si>
  <si>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</si>
  <si>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</si>
  <si>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</si>
  <si>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</si>
  <si>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</si>
  <si>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</si>
  <si>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</si>
  <si>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</si>
  <si>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</si>
  <si>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</si>
  <si>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</si>
  <si>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</si>
  <si>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</si>
  <si>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</si>
  <si>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</si>
  <si>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</si>
  <si>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</si>
  <si>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</si>
  <si>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</si>
  <si>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</si>
  <si>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</si>
  <si>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</si>
  <si>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</si>
  <si>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</si>
  <si>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</si>
  <si>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</si>
  <si>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</si>
  <si>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</si>
  <si>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</si>
  <si>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</si>
  <si>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</si>
  <si>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</si>
  <si>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</si>
  <si>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</si>
  <si>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</si>
  <si>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</si>
  <si>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</si>
  <si>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</si>
  <si>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</si>
  <si>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</si>
  <si>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</si>
  <si>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</si>
  <si>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</si>
  <si>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</si>
  <si>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</si>
  <si>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</si>
  <si>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</si>
  <si>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</si>
  <si>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</si>
  <si>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</si>
  <si>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</si>
  <si>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</si>
  <si>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</si>
  <si>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</si>
  <si>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</si>
  <si>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</si>
  <si>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</si>
  <si>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</si>
  <si>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</si>
  <si>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</si>
  <si>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</si>
  <si>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</si>
  <si>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</si>
  <si>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</si>
  <si>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</si>
  <si>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</si>
  <si>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</si>
  <si>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</si>
  <si>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</si>
  <si>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</si>
  <si>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</si>
  <si>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</si>
  <si>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</si>
  <si>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</si>
  <si>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</si>
  <si>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</si>
  <si>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</si>
  <si>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</si>
  <si>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</si>
  <si>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</si>
  <si>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</si>
  <si>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</si>
  <si>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</si>
  <si>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</si>
  <si>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</si>
  <si>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</si>
  <si>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</si>
  <si>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</si>
  <si>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</si>
  <si>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</si>
  <si>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</si>
  <si>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</si>
  <si>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</si>
  <si>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</si>
  <si>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</si>
  <si>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</si>
  <si>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</si>
  <si>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</si>
  <si>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</si>
  <si>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</si>
  <si>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</si>
  <si>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</si>
  <si>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</si>
  <si>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</si>
  <si>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</si>
  <si>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</si>
  <si>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</si>
  <si>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</si>
  <si>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</si>
  <si>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</si>
  <si>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</si>
  <si>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</si>
  <si>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</si>
  <si>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</si>
  <si>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</si>
  <si>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</si>
  <si>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</si>
  <si>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</si>
  <si>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</si>
  <si>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</si>
  <si>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</si>
  <si>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</si>
  <si>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</si>
  <si>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</si>
  <si>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</si>
  <si>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</si>
  <si>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</si>
  <si>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</si>
  <si>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</si>
  <si>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</si>
  <si>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</si>
  <si>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</si>
  <si>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</si>
  <si>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</si>
  <si>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</si>
  <si>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</si>
  <si>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</si>
  <si>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</si>
  <si>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</si>
  <si>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</si>
  <si>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</si>
  <si>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</si>
  <si>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</si>
  <si>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</si>
  <si>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</si>
  <si>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</si>
  <si>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</si>
  <si>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</si>
  <si>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</si>
  <si>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</si>
  <si>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</si>
  <si>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</si>
  <si>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</si>
  <si>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</si>
  <si>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</si>
  <si>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</si>
  <si>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</si>
  <si>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</si>
  <si>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</si>
  <si>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</si>
  <si>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</si>
  <si>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</si>
  <si>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</si>
  <si>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</si>
  <si>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</si>
  <si>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</si>
  <si>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</si>
  <si>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</si>
  <si>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</si>
  <si>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</si>
  <si>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</si>
  <si>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</si>
  <si>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</si>
  <si>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</si>
  <si>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</si>
  <si>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</si>
  <si>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</si>
  <si>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</si>
  <si>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</si>
  <si>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</si>
  <si>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</si>
  <si>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</si>
  <si>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</si>
  <si>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</si>
  <si>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</si>
  <si>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</si>
  <si>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</si>
  <si>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</si>
  <si>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</si>
  <si>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</si>
  <si>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</si>
  <si>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</si>
  <si>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</si>
  <si>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</si>
  <si>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</si>
  <si>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</si>
  <si>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</si>
  <si>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</si>
  <si>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</si>
  <si>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</si>
  <si>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</si>
  <si>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</si>
  <si>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</si>
  <si>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</si>
  <si>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</si>
  <si>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</si>
  <si>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</si>
  <si>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</si>
  <si>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</si>
  <si>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</si>
  <si>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</si>
  <si>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</si>
  <si>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</si>
  <si>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</si>
  <si>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</si>
  <si>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</si>
  <si>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</si>
  <si>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</si>
  <si>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</si>
  <si>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</si>
  <si>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</si>
  <si>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</si>
  <si>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</si>
  <si>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</si>
  <si>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</si>
  <si>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</si>
  <si>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</si>
  <si>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</si>
  <si>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</si>
  <si>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</si>
  <si>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</si>
  <si>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</si>
  <si>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</si>
  <si>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</si>
  <si>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</si>
  <si>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</si>
  <si>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</si>
  <si>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</si>
  <si>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</si>
  <si>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</si>
  <si>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</si>
  <si>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</si>
  <si>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</si>
  <si>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</si>
  <si>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</si>
  <si>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</si>
  <si>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</si>
  <si>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</si>
  <si>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</si>
  <si>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</si>
  <si>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</si>
  <si>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</si>
  <si>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</si>
  <si>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</si>
  <si>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</si>
  <si>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</si>
  <si>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</si>
  <si>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</si>
  <si>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</si>
  <si>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</si>
  <si>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</si>
  <si>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</si>
  <si>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</si>
  <si>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</si>
  <si>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</si>
  <si>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</si>
  <si>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</si>
  <si>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</si>
  <si>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</si>
  <si>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</si>
  <si>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</si>
  <si>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</si>
  <si>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</si>
  <si>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</si>
  <si>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</si>
  <si>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</si>
  <si>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</si>
  <si>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</si>
  <si>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</si>
  <si>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</si>
  <si>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</si>
  <si>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</si>
  <si>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</si>
  <si>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</si>
  <si>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</si>
  <si>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</si>
  <si>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</si>
  <si>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</si>
  <si>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</si>
  <si>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</si>
  <si>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</si>
  <si>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</si>
  <si>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</si>
  <si>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</si>
  <si>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</si>
  <si>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</si>
  <si>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</si>
  <si>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</si>
  <si>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</si>
  <si>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</si>
  <si>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</si>
  <si>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</si>
  <si>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</si>
  <si>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</si>
  <si>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</si>
  <si>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</si>
  <si>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</si>
  <si>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</si>
  <si>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</si>
  <si>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</si>
  <si>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</si>
  <si>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</si>
  <si>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</si>
  <si>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</si>
  <si>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</si>
  <si>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</si>
  <si>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</si>
  <si>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</si>
  <si>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</si>
  <si>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</si>
  <si>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</si>
  <si>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</si>
  <si>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</si>
  <si>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</si>
  <si>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</si>
  <si>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</si>
  <si>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</si>
  <si>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</si>
  <si>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</si>
  <si>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</si>
  <si>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</si>
  <si>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</si>
  <si>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</si>
  <si>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</si>
  <si>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</si>
  <si>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</si>
  <si>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</si>
  <si>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</si>
  <si>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</si>
  <si>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</si>
  <si>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</si>
  <si>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</si>
  <si>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</si>
  <si>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</si>
  <si>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</si>
  <si>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</si>
  <si>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</si>
  <si>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</si>
  <si>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</si>
  <si>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</si>
  <si>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</si>
  <si>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</si>
  <si>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</si>
  <si>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</si>
  <si>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</si>
  <si>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</si>
  <si>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</si>
  <si>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</si>
  <si>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</si>
  <si>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</si>
  <si>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</si>
  <si>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</si>
  <si>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</si>
  <si>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</si>
  <si>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</si>
  <si>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</si>
  <si>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</si>
  <si>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</si>
  <si>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</si>
  <si>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</si>
  <si>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</si>
  <si>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</si>
  <si>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</si>
  <si>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</si>
  <si>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</si>
  <si>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</si>
  <si>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</si>
  <si>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</si>
  <si>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</si>
  <si>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</si>
  <si>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</si>
  <si>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</si>
  <si>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</si>
  <si>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</si>
  <si>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</si>
  <si>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</si>
  <si>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</si>
  <si>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</si>
  <si>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</si>
  <si>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</si>
  <si>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</si>
  <si>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</si>
  <si>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</si>
  <si>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</si>
  <si>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</si>
  <si>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</si>
  <si>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</si>
  <si>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</si>
  <si>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</si>
  <si>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</si>
  <si>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</si>
  <si>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</si>
  <si>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</si>
  <si>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</si>
  <si>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</si>
  <si>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</si>
  <si>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</si>
  <si>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</si>
  <si>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</si>
  <si>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</si>
  <si>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</si>
  <si>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</si>
  <si>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</si>
  <si>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</si>
  <si>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</si>
  <si>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</si>
  <si>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</si>
  <si>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</si>
  <si>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</si>
  <si>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</si>
  <si>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</si>
  <si>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</si>
  <si>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</si>
  <si>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</si>
  <si>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</si>
  <si>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</si>
  <si>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</si>
  <si>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</si>
  <si>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</si>
  <si>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</si>
  <si>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</si>
  <si>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</si>
  <si>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</si>
  <si>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</si>
  <si>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</si>
  <si>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</si>
  <si>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</si>
  <si>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</si>
  <si>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</si>
  <si>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</si>
  <si>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</si>
  <si>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</si>
  <si>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</si>
  <si>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</si>
  <si>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</si>
  <si>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</si>
  <si>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</si>
  <si>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</si>
  <si>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</si>
  <si>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</si>
  <si>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</si>
  <si>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</si>
  <si>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</si>
  <si>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</si>
  <si>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</si>
  <si>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</si>
  <si>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</si>
  <si>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</si>
  <si>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</si>
  <si>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</si>
  <si>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</si>
  <si>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</si>
  <si>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</si>
  <si>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</si>
  <si>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</si>
  <si>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</si>
  <si>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</si>
  <si>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</si>
  <si>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</si>
  <si>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</si>
  <si>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</si>
  <si>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</si>
  <si>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</si>
  <si>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</si>
  <si>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</si>
  <si>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</si>
  <si>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</si>
  <si>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</si>
  <si>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</si>
  <si>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</si>
  <si>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</si>
  <si>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</si>
  <si>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</si>
  <si>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</si>
  <si>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</si>
  <si>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</si>
  <si>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</si>
  <si>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</si>
  <si>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</si>
  <si>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</si>
  <si>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</si>
  <si>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</si>
  <si>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</si>
  <si>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</si>
  <si>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</si>
  <si>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</si>
  <si>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</si>
  <si>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</si>
  <si>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</si>
  <si>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</si>
  <si>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</si>
  <si>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</si>
  <si>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</si>
  <si>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</si>
  <si>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</si>
  <si>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</si>
  <si>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</si>
  <si>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</si>
  <si>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</si>
  <si>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</si>
  <si>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</si>
  <si>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</si>
  <si>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</si>
  <si>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</si>
  <si>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</si>
  <si>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</si>
  <si>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</si>
  <si>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</si>
  <si>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</si>
  <si>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</si>
  <si>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</si>
  <si>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</si>
  <si>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</si>
  <si>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</si>
  <si>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</si>
  <si>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</si>
  <si>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</si>
  <si>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</si>
  <si>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</si>
  <si>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</si>
  <si>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</si>
  <si>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</si>
  <si>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</si>
  <si>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</si>
  <si>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</si>
  <si>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</si>
  <si>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</si>
  <si>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</si>
  <si>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</si>
  <si>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</si>
  <si>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</si>
  <si>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</si>
  <si>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</si>
  <si>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</si>
  <si>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</si>
  <si>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</si>
  <si>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</si>
  <si>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</si>
  <si>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</si>
  <si>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</si>
  <si>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</si>
  <si>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</si>
  <si>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</si>
  <si>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</si>
  <si>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</si>
  <si>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</si>
  <si>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</si>
  <si>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</si>
  <si>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</si>
  <si>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</si>
  <si>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</si>
  <si>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</si>
  <si>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</si>
  <si>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</si>
  <si>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</si>
  <si>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</si>
  <si>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</si>
  <si>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</si>
  <si>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</si>
  <si>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</si>
  <si>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</si>
  <si>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</si>
  <si>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</si>
  <si>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</si>
  <si>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</si>
  <si>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</si>
  <si>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</si>
  <si>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</si>
  <si>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</si>
  <si>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</si>
  <si>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</si>
  <si>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</si>
  <si>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</si>
  <si>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</si>
  <si>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</si>
  <si>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</si>
  <si>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</si>
  <si>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</si>
  <si>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</si>
  <si>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</si>
  <si>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</si>
  <si>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</si>
  <si>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</si>
  <si>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</si>
  <si>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</si>
  <si>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</si>
  <si>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</si>
  <si>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</si>
  <si>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</si>
  <si>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</si>
  <si>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</si>
  <si>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</si>
  <si>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</si>
  <si>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</si>
  <si>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</si>
  <si>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</si>
  <si>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</si>
  <si>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</si>
  <si>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</si>
  <si>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</si>
  <si>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</si>
  <si>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</si>
  <si>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</si>
  <si>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</si>
  <si>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</si>
  <si>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</si>
  <si>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</si>
  <si>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</si>
  <si>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</si>
  <si>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</si>
  <si>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</si>
  <si>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</si>
  <si>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</si>
  <si>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</si>
  <si>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</si>
  <si>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</si>
  <si>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</si>
  <si>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</si>
  <si>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</si>
  <si>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</si>
  <si>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</si>
  <si>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</si>
  <si>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</si>
  <si>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</si>
  <si>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</si>
  <si>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</si>
  <si>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</si>
  <si>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</si>
  <si>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</si>
  <si>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</si>
  <si>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</si>
  <si>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</si>
  <si>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</si>
  <si>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</si>
  <si>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</si>
  <si>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</si>
  <si>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</si>
  <si>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</si>
  <si>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</si>
  <si>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</si>
  <si>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</si>
  <si>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</si>
  <si>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</si>
  <si>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</si>
  <si>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</si>
  <si>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</si>
  <si>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</si>
  <si>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</si>
  <si>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</si>
  <si>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</si>
  <si>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</si>
  <si>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</si>
  <si>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</si>
  <si>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</si>
  <si>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</si>
  <si>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</si>
  <si>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</si>
  <si>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</si>
  <si>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</si>
  <si>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</si>
  <si>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</si>
  <si>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</si>
  <si>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</si>
  <si>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</si>
  <si>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</si>
  <si>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</si>
  <si>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</si>
  <si>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</si>
  <si>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</si>
  <si>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</si>
  <si>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</si>
  <si>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</si>
  <si>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</si>
  <si>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</si>
  <si>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</si>
  <si>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</si>
  <si>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</si>
  <si>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</si>
  <si>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</si>
  <si>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</si>
  <si>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</si>
  <si>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</si>
  <si>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</si>
  <si>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</si>
  <si>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</si>
  <si>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</si>
  <si>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</si>
  <si>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</si>
  <si>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</si>
  <si>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</si>
  <si>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</si>
  <si>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</si>
  <si>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</si>
  <si>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</si>
  <si>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</si>
  <si>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</si>
  <si>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</si>
  <si>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</si>
  <si>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</si>
  <si>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</si>
  <si>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</si>
  <si>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</si>
  <si>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</si>
  <si>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</si>
  <si>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</si>
  <si>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</si>
  <si>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</si>
  <si>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</si>
  <si>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</si>
  <si>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</si>
  <si>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</si>
  <si>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</si>
  <si>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</si>
  <si>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</si>
  <si>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</si>
  <si>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</si>
  <si>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</si>
  <si>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</si>
  <si>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</si>
  <si>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</si>
  <si>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</si>
  <si>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</si>
  <si>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</si>
  <si>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</si>
  <si>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</si>
  <si>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</si>
  <si>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</si>
  <si>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</si>
  <si>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</si>
  <si>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</si>
  <si>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</si>
  <si>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</si>
  <si>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</si>
  <si>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</si>
  <si>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</si>
  <si>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</si>
  <si>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</si>
  <si>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</si>
  <si>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</si>
  <si>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</si>
  <si>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</si>
  <si>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</si>
  <si>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</si>
  <si>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</si>
  <si>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</si>
  <si>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</si>
  <si>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</si>
  <si>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</si>
  <si>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</si>
  <si>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</si>
  <si>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</si>
  <si>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</si>
  <si>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</si>
  <si>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</si>
  <si>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</si>
  <si>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</si>
  <si>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</si>
  <si>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</si>
  <si>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</si>
  <si>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</si>
  <si>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</si>
  <si>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</si>
  <si>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</si>
  <si>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</si>
  <si>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</si>
  <si>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</si>
  <si>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</si>
  <si>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</si>
  <si>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</si>
  <si>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</si>
  <si>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</si>
  <si>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</si>
  <si>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</si>
  <si>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</si>
  <si>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</si>
  <si>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</si>
  <si>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</si>
  <si>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</si>
  <si>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</si>
  <si>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</si>
  <si>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</si>
  <si>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</si>
  <si>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</si>
  <si>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</si>
  <si>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</si>
  <si>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</si>
  <si>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</si>
  <si>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</si>
  <si>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</si>
  <si>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</si>
  <si>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</si>
  <si>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</si>
  <si>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</si>
  <si>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</si>
  <si>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</si>
  <si>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</si>
  <si>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</si>
  <si>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</si>
  <si>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</si>
  <si>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</si>
  <si>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</si>
  <si>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</si>
  <si>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</si>
  <si>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</si>
  <si>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</si>
  <si>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</si>
  <si>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</si>
  <si>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</si>
  <si>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</si>
  <si>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</si>
  <si>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</si>
  <si>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</si>
  <si>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</si>
  <si>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</si>
  <si>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</si>
  <si>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</si>
  <si>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</si>
  <si>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</si>
  <si>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</si>
  <si>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</si>
  <si>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</si>
  <si>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</si>
  <si>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</si>
  <si>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</si>
  <si>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</si>
  <si>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</si>
  <si>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</si>
  <si>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</si>
  <si>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</si>
  <si>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</si>
  <si>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</si>
  <si>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</si>
  <si>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</si>
  <si>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</si>
  <si>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</si>
  <si>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</si>
  <si>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</si>
  <si>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</si>
  <si>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</si>
  <si>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</si>
  <si>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</si>
  <si>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</si>
  <si>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</si>
  <si>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</si>
  <si>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</si>
  <si>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</si>
  <si>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</si>
  <si>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</si>
  <si>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</si>
  <si>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</si>
  <si>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</si>
  <si>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</si>
  <si>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</si>
  <si>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</si>
  <si>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</si>
  <si>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</si>
  <si>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</si>
  <si>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</si>
  <si>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</si>
  <si>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</si>
  <si>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</si>
  <si>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</si>
  <si>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</si>
  <si>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</si>
  <si>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</si>
  <si>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</si>
  <si>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</si>
  <si>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</si>
  <si>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</si>
  <si>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</si>
  <si>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</si>
  <si>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</si>
  <si>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</si>
  <si>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</si>
  <si>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</si>
  <si>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</si>
  <si>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</si>
  <si>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</si>
  <si>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</si>
  <si>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</si>
  <si>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</si>
  <si>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</si>
  <si>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</si>
  <si>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</si>
  <si>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</si>
  <si>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</si>
  <si>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</si>
  <si>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</si>
  <si>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</si>
  <si>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</si>
  <si>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</si>
  <si>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</si>
  <si>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</si>
  <si>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</si>
  <si>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</si>
  <si>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</si>
  <si>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</si>
  <si>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</si>
  <si>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</si>
  <si>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</si>
  <si>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</si>
  <si>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</si>
  <si>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</si>
  <si>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</si>
  <si>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</si>
  <si>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</si>
  <si>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</si>
  <si>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</si>
  <si>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</si>
  <si>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</si>
  <si>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</si>
  <si>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</si>
  <si>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</si>
  <si>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</si>
  <si>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</si>
  <si>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</si>
  <si>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</si>
  <si>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</si>
  <si>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</si>
  <si>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</si>
  <si>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</si>
  <si>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</si>
  <si>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</si>
  <si>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</si>
  <si>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</si>
  <si>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</si>
  <si>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</si>
  <si>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</si>
  <si>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</si>
  <si>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</si>
  <si>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</si>
  <si>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</si>
  <si>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</si>
  <si>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</si>
  <si>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</si>
  <si>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</si>
  <si>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</si>
  <si>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</si>
  <si>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</si>
  <si>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</si>
  <si>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</si>
  <si>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</si>
  <si>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</si>
  <si>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</si>
  <si>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</si>
  <si>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</si>
  <si>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</si>
  <si>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</si>
  <si>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</si>
  <si>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</si>
  <si>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</si>
  <si>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</si>
  <si>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</si>
  <si>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</si>
  <si>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</si>
  <si>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</si>
  <si>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</si>
  <si>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</si>
  <si>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</si>
  <si>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</si>
  <si>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</si>
  <si>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</si>
  <si>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</si>
  <si>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</si>
  <si>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</si>
  <si>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</si>
  <si>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</si>
  <si>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</si>
  <si>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</si>
  <si>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</si>
  <si>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</si>
  <si>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</si>
  <si>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</si>
  <si>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</si>
  <si>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</si>
  <si>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</si>
  <si>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</si>
  <si>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</si>
  <si>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</si>
  <si>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</si>
  <si>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</si>
  <si>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</si>
  <si>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</si>
  <si>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</si>
  <si>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</si>
  <si>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</si>
  <si>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</si>
  <si>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</si>
  <si>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</si>
  <si>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</si>
  <si>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</si>
  <si>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</si>
  <si>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</si>
  <si>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</si>
  <si>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</si>
  <si>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</si>
  <si>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</si>
  <si>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</si>
  <si>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</si>
  <si>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</si>
  <si>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</si>
  <si>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</si>
  <si>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</si>
  <si>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</si>
  <si>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</si>
  <si>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</si>
  <si>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</si>
  <si>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</si>
  <si>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</si>
  <si>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</si>
  <si>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</si>
  <si>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</si>
  <si>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</si>
  <si>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</si>
  <si>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</si>
  <si>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</si>
  <si>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</si>
  <si>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</si>
  <si>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</si>
  <si>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</si>
  <si>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</si>
  <si>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</si>
  <si>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</si>
  <si>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</si>
  <si>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</si>
  <si>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</si>
  <si>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</si>
  <si>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</si>
  <si>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</si>
  <si>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</si>
  <si>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</si>
  <si>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</si>
  <si>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</si>
  <si>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</si>
  <si>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</si>
  <si>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</si>
  <si>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</si>
  <si>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</si>
  <si>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</si>
  <si>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</si>
  <si>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</si>
  <si>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</si>
  <si>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</si>
  <si>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</si>
  <si>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</si>
  <si>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</si>
  <si>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</si>
  <si>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</si>
  <si>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</si>
  <si>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</si>
  <si>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</si>
  <si>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</si>
  <si>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</si>
  <si>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</si>
  <si>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</si>
  <si>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</si>
  <si>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</si>
  <si>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</si>
  <si>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</si>
  <si>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</si>
  <si>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</si>
  <si>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</si>
  <si>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</si>
  <si>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</si>
  <si>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</si>
  <si>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</si>
  <si>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</si>
  <si>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</si>
  <si>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</si>
  <si>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</si>
  <si>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</si>
  <si>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</si>
  <si>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</si>
  <si>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</si>
  <si>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</si>
  <si>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</si>
  <si>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</si>
  <si>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</si>
  <si>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</si>
  <si>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</si>
  <si>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</si>
  <si>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</si>
  <si>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</si>
  <si>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</si>
  <si>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</si>
  <si>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</si>
  <si>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</si>
  <si>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</si>
  <si>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</si>
  <si>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</si>
  <si>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</si>
  <si>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</si>
  <si>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</si>
  <si>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</si>
  <si>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</si>
  <si>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</si>
  <si>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</si>
  <si>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</si>
  <si>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</si>
  <si>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</si>
  <si>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</si>
  <si>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</si>
  <si>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</si>
  <si>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</si>
  <si>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</si>
  <si>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</si>
  <si>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</si>
  <si>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</si>
  <si>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</si>
  <si>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</si>
  <si>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</si>
  <si>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</si>
  <si>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</si>
  <si>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</si>
  <si>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</si>
  <si>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</si>
  <si>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</si>
  <si>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</si>
  <si>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</si>
  <si>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</si>
  <si>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</si>
  <si>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</si>
  <si>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</si>
  <si>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</si>
  <si>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</si>
  <si>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</si>
  <si>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</si>
  <si>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</si>
  <si>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</si>
  <si>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</si>
  <si>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</si>
  <si>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</si>
  <si>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</si>
  <si>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</si>
  <si>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</si>
  <si>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</si>
  <si>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</si>
  <si>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</si>
  <si>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</si>
  <si>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</si>
  <si>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</si>
  <si>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</si>
  <si>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</si>
  <si>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</si>
  <si>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</si>
  <si>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</si>
  <si>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</si>
  <si>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</si>
  <si>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</si>
  <si>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</si>
  <si>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</si>
  <si>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</si>
  <si>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</si>
  <si>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</si>
  <si>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</si>
  <si>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</si>
  <si>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</si>
  <si>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</si>
  <si>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</si>
  <si>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</si>
  <si>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</si>
  <si>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</si>
  <si>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</si>
  <si>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</si>
  <si>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</si>
  <si>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</si>
  <si>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</si>
  <si>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</si>
  <si>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</si>
  <si>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</si>
  <si>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</si>
  <si>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</si>
  <si>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</si>
  <si>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</si>
  <si>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</si>
  <si>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</si>
  <si>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</si>
  <si>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</si>
  <si>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</si>
  <si>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</si>
  <si>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</si>
  <si>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</si>
  <si>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</si>
  <si>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</si>
  <si>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</si>
  <si>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</si>
  <si>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</si>
  <si>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</si>
  <si>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</si>
  <si>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</si>
  <si>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</si>
  <si>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</si>
  <si>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</si>
  <si>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</si>
  <si>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</si>
  <si>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</si>
  <si>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</si>
  <si>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</si>
  <si>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</si>
  <si>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</si>
  <si>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</si>
  <si>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</si>
  <si>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</si>
  <si>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</si>
  <si>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</si>
  <si>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</si>
  <si>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</si>
  <si>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</si>
  <si>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</si>
  <si>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</si>
  <si>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</si>
  <si>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</si>
  <si>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</si>
  <si>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</si>
  <si>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</si>
  <si>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</si>
  <si>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</si>
  <si>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</si>
  <si>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</si>
  <si>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</si>
  <si>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</si>
  <si>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</si>
  <si>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</si>
  <si>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</si>
  <si>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</si>
  <si>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</si>
  <si>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</si>
  <si>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</si>
  <si>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</si>
  <si>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</si>
  <si>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</si>
  <si>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</si>
  <si>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</si>
  <si>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</si>
  <si>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</si>
  <si>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</si>
  <si>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</si>
  <si>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</si>
  <si>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</si>
  <si>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</si>
  <si>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</si>
  <si>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</si>
  <si>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</si>
  <si>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</si>
  <si>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</si>
  <si>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</si>
  <si>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</si>
  <si>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</si>
  <si>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</si>
  <si>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</si>
  <si>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</si>
  <si>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</si>
  <si>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</si>
  <si>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</si>
  <si>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</si>
  <si>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</si>
  <si>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</si>
  <si>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</si>
  <si>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</si>
  <si>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</si>
  <si>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</si>
  <si>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</si>
  <si>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</si>
  <si>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</si>
  <si>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</si>
  <si>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</si>
  <si>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</si>
  <si>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</si>
  <si>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</si>
  <si>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</si>
  <si>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</si>
  <si>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</si>
  <si>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</si>
  <si>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</si>
  <si>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</si>
  <si>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</si>
  <si>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</si>
  <si>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</si>
  <si>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</si>
  <si>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</si>
  <si>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</si>
  <si>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</si>
  <si>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</si>
  <si>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</si>
  <si>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</si>
  <si>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</si>
  <si>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</si>
  <si>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</si>
  <si>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</si>
  <si>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</si>
  <si>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</si>
  <si>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</si>
  <si>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</si>
  <si>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</si>
  <si>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</si>
  <si>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</si>
  <si>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</si>
  <si>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</si>
  <si>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</si>
  <si>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</si>
  <si>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</si>
  <si>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</si>
  <si>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</si>
  <si>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</si>
  <si>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</si>
  <si>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</si>
  <si>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</si>
  <si>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</si>
  <si>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</si>
  <si>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</si>
  <si>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</si>
  <si>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</si>
  <si>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</si>
  <si>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</si>
  <si>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</si>
  <si>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</si>
  <si>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</si>
  <si>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</si>
  <si>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</si>
  <si>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</si>
  <si>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</si>
  <si>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</si>
  <si>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</si>
  <si>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</si>
  <si>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</si>
  <si>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</si>
  <si>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</si>
  <si>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</si>
  <si>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</si>
  <si>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</si>
  <si>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</si>
  <si>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</si>
  <si>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</si>
  <si>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</si>
  <si>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</si>
  <si>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</si>
  <si>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</si>
  <si>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</si>
  <si>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</si>
  <si>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</si>
  <si>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</si>
  <si>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</si>
  <si>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</si>
  <si>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</si>
  <si>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</si>
  <si>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</si>
  <si>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</si>
  <si>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</si>
  <si>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</si>
  <si>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</si>
  <si>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</si>
  <si>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</si>
  <si>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</si>
  <si>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</si>
  <si>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</si>
  <si>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</si>
  <si>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</si>
  <si>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</si>
  <si>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</si>
  <si>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</si>
  <si>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</si>
  <si>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</si>
  <si>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</si>
  <si>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</si>
  <si>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</si>
  <si>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</si>
  <si>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</si>
  <si>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</si>
  <si>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</si>
  <si>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</si>
  <si>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</si>
  <si>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</si>
  <si>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</si>
  <si>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</si>
  <si>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</si>
  <si>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</si>
  <si>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</si>
  <si>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</si>
  <si>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</si>
  <si>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</si>
  <si>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</si>
  <si>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</si>
  <si>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</si>
  <si>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</si>
  <si>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</si>
  <si>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</si>
  <si>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</si>
  <si>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</si>
  <si>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</si>
  <si>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</si>
  <si>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</si>
  <si>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</si>
  <si>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</si>
  <si>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</si>
  <si>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</si>
  <si>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</si>
  <si>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</si>
  <si>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</si>
  <si>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</si>
  <si>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</si>
  <si>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</si>
  <si>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</si>
  <si>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</si>
  <si>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</si>
  <si>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</si>
  <si>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</si>
  <si>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</si>
  <si>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</si>
  <si>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</si>
  <si>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</si>
  <si>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</si>
  <si>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</si>
  <si>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</si>
  <si>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</si>
  <si>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</si>
  <si>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</si>
  <si>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</si>
  <si>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</si>
  <si>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</si>
  <si>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</si>
  <si>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</si>
  <si>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</si>
  <si>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</si>
  <si>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</si>
  <si>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</si>
  <si>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</si>
  <si>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</si>
  <si>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</si>
  <si>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</si>
  <si>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</si>
  <si>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</si>
  <si>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</si>
  <si>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</si>
  <si>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</si>
  <si>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</si>
  <si>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</si>
  <si>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</si>
  <si>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</si>
  <si>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</si>
  <si>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</si>
  <si>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</si>
  <si>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</si>
  <si>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</si>
  <si>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</si>
  <si>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</si>
  <si>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</si>
  <si>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</si>
  <si>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</si>
  <si>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</si>
  <si>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</si>
  <si>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</si>
  <si>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</si>
  <si>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</si>
  <si>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</si>
  <si>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</si>
  <si>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</si>
  <si>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</si>
  <si>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</si>
  <si>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</si>
  <si>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</si>
  <si>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</si>
  <si>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</si>
  <si>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</si>
  <si>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</si>
  <si>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</si>
  <si>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</si>
  <si>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</si>
  <si>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</si>
  <si>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</si>
  <si>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</si>
  <si>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</si>
  <si>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</si>
  <si>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</si>
  <si>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</si>
  <si>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</si>
  <si>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</si>
  <si>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</si>
  <si>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</si>
  <si>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</si>
  <si>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</si>
  <si>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</si>
  <si>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</si>
  <si>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</si>
  <si>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</si>
  <si>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</si>
  <si>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</si>
  <si>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</si>
  <si>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</si>
  <si>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</si>
  <si>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</si>
  <si>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</si>
  <si>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</si>
  <si>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</si>
  <si>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</si>
  <si>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</si>
  <si>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</si>
  <si>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</si>
  <si>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</si>
  <si>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</si>
  <si>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</si>
  <si>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</si>
  <si>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</si>
  <si>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</si>
  <si>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</si>
  <si>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</si>
  <si>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</si>
  <si>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</si>
  <si>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</si>
  <si>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</si>
  <si>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</si>
  <si>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</si>
  <si>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</si>
  <si>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</si>
  <si>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</si>
  <si>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</si>
  <si>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</si>
  <si>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</si>
  <si>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</si>
  <si>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</si>
  <si>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</si>
  <si>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</si>
  <si>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</si>
  <si>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</si>
  <si>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</si>
  <si>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</si>
  <si>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</si>
  <si>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</si>
  <si>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</si>
  <si>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</si>
  <si>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</si>
  <si>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</si>
  <si>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</si>
  <si>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</si>
  <si>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</si>
  <si>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</si>
  <si>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</si>
  <si>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</si>
  <si>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</si>
  <si>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</si>
  <si>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</si>
  <si>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</si>
  <si>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</si>
  <si>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</si>
  <si>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</si>
  <si>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</si>
  <si>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</si>
  <si>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</si>
  <si>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</si>
  <si>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</si>
  <si>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</si>
  <si>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</si>
  <si>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</si>
  <si>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</si>
  <si>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</si>
  <si>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</si>
  <si>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</si>
  <si>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</si>
  <si>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</si>
  <si>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</si>
  <si>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</si>
  <si>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</si>
  <si>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</si>
  <si>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</si>
  <si>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</si>
  <si>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</si>
  <si>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</si>
  <si>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</si>
  <si>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</si>
  <si>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</si>
  <si>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</si>
  <si>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</si>
  <si>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</si>
  <si>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</si>
  <si>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</si>
  <si>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</si>
  <si>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</si>
  <si>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</si>
  <si>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</si>
  <si>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</si>
  <si>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</si>
  <si>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</si>
  <si>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</si>
  <si>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</si>
  <si>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</si>
  <si>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</si>
  <si>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</si>
  <si>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</si>
  <si>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</si>
  <si>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</si>
  <si>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</si>
  <si>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</si>
  <si>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</si>
  <si>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</si>
  <si>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</si>
  <si>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</si>
  <si>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</si>
  <si>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</si>
  <si>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</si>
  <si>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</si>
  <si>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</si>
  <si>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</si>
  <si>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</si>
  <si>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</si>
  <si>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</si>
  <si>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</si>
  <si>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</si>
  <si>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</si>
  <si>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</si>
  <si>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</si>
  <si>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</si>
  <si>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</si>
  <si>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</si>
  <si>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</si>
  <si>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</si>
  <si>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</si>
  <si>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</si>
  <si>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</si>
  <si>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</si>
  <si>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</si>
  <si>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</si>
  <si>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</si>
  <si>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</si>
  <si>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</si>
  <si>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</si>
  <si>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</si>
  <si>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</si>
  <si>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</si>
  <si>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</si>
  <si>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</si>
  <si>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</si>
  <si>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</si>
  <si>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</si>
  <si>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</si>
  <si>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</si>
  <si>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</si>
  <si>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</si>
  <si>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</si>
  <si>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</si>
  <si>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</si>
  <si>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</si>
  <si>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</si>
  <si>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</si>
  <si>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</si>
  <si>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</si>
  <si>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</si>
  <si>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</si>
  <si>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</si>
  <si>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</si>
  <si>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</si>
  <si>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</si>
  <si>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</si>
  <si>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</si>
  <si>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</si>
  <si>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</si>
  <si>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</si>
  <si>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</si>
  <si>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</si>
  <si>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</si>
  <si>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</si>
  <si>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</si>
  <si>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</si>
  <si>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</si>
  <si>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</si>
  <si>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</si>
  <si>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</si>
  <si>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</si>
  <si>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</si>
  <si>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</si>
  <si>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</si>
  <si>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</si>
  <si>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</si>
  <si>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</si>
  <si>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</si>
  <si>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</si>
  <si>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</si>
  <si>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</si>
  <si>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</si>
  <si>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</si>
  <si>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</si>
  <si>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</si>
  <si>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</si>
  <si>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</si>
  <si>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</si>
  <si>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</si>
  <si>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</si>
  <si>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</si>
  <si>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</si>
  <si>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</si>
  <si>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</si>
  <si>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</si>
  <si>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</si>
  <si>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</si>
  <si>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</si>
  <si>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</si>
  <si>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</si>
  <si>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</si>
  <si>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</si>
  <si>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</si>
  <si>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</si>
  <si>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</si>
  <si>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</si>
  <si>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</si>
  <si>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</si>
  <si>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</si>
  <si>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</si>
  <si>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</si>
  <si>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</si>
  <si>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</si>
  <si>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</si>
  <si>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</si>
  <si>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</si>
  <si>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</si>
  <si>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</si>
  <si>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</si>
  <si>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</si>
  <si>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</si>
  <si>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</si>
  <si>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</si>
  <si>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</si>
  <si>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</si>
  <si>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</si>
  <si>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</si>
  <si>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</si>
  <si>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</si>
  <si>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</si>
  <si>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</si>
  <si>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</si>
  <si>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</si>
  <si>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</si>
  <si>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</si>
  <si>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</si>
  <si>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</si>
  <si>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</si>
  <si>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</si>
  <si>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</si>
  <si>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</si>
  <si>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</si>
  <si>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</si>
  <si>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</si>
  <si>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</si>
  <si>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</si>
  <si>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</si>
  <si>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</si>
  <si>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</si>
  <si>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</si>
  <si>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</si>
  <si>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</si>
  <si>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</si>
  <si>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</si>
  <si>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</si>
  <si>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</si>
  <si>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</si>
  <si>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</si>
  <si>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</si>
  <si>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</si>
  <si>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</si>
  <si>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</si>
  <si>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</si>
  <si>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</si>
  <si>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</si>
  <si>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</si>
  <si>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</si>
  <si>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</si>
  <si>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</si>
  <si>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</si>
  <si>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</si>
  <si>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</si>
  <si>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</si>
  <si>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</si>
  <si>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</si>
  <si>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</si>
  <si>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</si>
  <si>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</si>
  <si>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</si>
  <si>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</si>
  <si>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</si>
  <si>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</si>
  <si>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</si>
  <si>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</si>
  <si>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</si>
  <si>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</si>
  <si>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</si>
  <si>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</si>
  <si>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</si>
  <si>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</si>
  <si>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</si>
  <si>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</si>
  <si>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</si>
  <si>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</si>
  <si>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</si>
  <si>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</si>
  <si>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</si>
  <si>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</si>
  <si>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</si>
  <si>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</si>
  <si>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</si>
  <si>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</si>
  <si>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</si>
  <si>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</si>
  <si>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</si>
  <si>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</si>
  <si>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</si>
  <si>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</si>
  <si>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</si>
  <si>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</si>
  <si>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</si>
  <si>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</si>
  <si>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</si>
  <si>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</si>
  <si>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</si>
  <si>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</si>
  <si>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</si>
  <si>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</si>
  <si>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</si>
  <si>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</si>
  <si>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</si>
  <si>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</si>
  <si>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</si>
  <si>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</si>
  <si>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</si>
  <si>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</si>
  <si>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</si>
  <si>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</si>
  <si>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</si>
  <si>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</si>
  <si>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</si>
  <si>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</si>
  <si>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</si>
  <si>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</si>
  <si>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</si>
  <si>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</si>
  <si>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</si>
  <si>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</si>
  <si>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</si>
  <si>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</si>
  <si>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</si>
  <si>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</si>
  <si>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</si>
  <si>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</si>
  <si>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</si>
  <si>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</si>
  <si>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</si>
  <si>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</si>
  <si>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</si>
  <si>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</si>
  <si>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</si>
  <si>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</si>
  <si>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</si>
  <si>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</si>
  <si>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</si>
  <si>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</si>
  <si>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</si>
  <si>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</si>
  <si>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</si>
  <si>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</si>
  <si>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</si>
  <si>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</si>
  <si>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</si>
  <si>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</si>
  <si>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</si>
  <si>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</si>
  <si>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</si>
  <si>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</si>
  <si>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</si>
  <si>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</si>
  <si>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</si>
  <si>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</si>
  <si>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</si>
  <si>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</si>
  <si>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</si>
  <si>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</si>
  <si>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</si>
  <si>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</si>
  <si>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</si>
  <si>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</si>
  <si>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</si>
  <si>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</si>
  <si>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</si>
  <si>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</si>
  <si>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</si>
  <si>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</si>
  <si>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</si>
  <si>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</si>
  <si>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</si>
  <si>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</si>
  <si>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</si>
  <si>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</si>
  <si>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</si>
  <si>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</si>
  <si>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</si>
  <si>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</si>
  <si>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</si>
  <si>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</si>
  <si>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</si>
  <si>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</si>
  <si>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</si>
  <si>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</si>
  <si>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</si>
  <si>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</si>
  <si>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</si>
  <si>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</si>
  <si>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</si>
  <si>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</si>
  <si>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</si>
  <si>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</si>
  <si>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</si>
  <si>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</si>
  <si>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</si>
  <si>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</si>
  <si>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</si>
  <si>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</si>
  <si>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</si>
  <si>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</si>
  <si>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</si>
  <si>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</si>
  <si>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</si>
  <si>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</si>
  <si>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</si>
  <si>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</si>
  <si>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</si>
  <si>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</si>
  <si>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</si>
  <si>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</si>
  <si>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</si>
  <si>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</si>
  <si>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</si>
  <si>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</si>
  <si>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</si>
  <si>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</si>
  <si>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</si>
  <si>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</si>
  <si>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</si>
  <si>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</si>
  <si>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</si>
  <si>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</si>
  <si>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</si>
  <si>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</si>
  <si>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</si>
  <si>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</si>
  <si>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</si>
  <si>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</si>
  <si>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</si>
  <si>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</si>
  <si>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</si>
  <si>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</si>
  <si>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</si>
  <si>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</si>
  <si>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</si>
  <si>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</si>
  <si>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</si>
  <si>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</si>
  <si>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</si>
  <si>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</si>
  <si>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</si>
  <si>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</si>
  <si>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</si>
  <si>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</si>
  <si>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</si>
  <si>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</si>
  <si>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</si>
  <si>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</si>
  <si>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</si>
  <si>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</si>
  <si>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</si>
  <si>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</si>
  <si>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</si>
  <si>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</si>
  <si>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</si>
  <si>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</si>
  <si>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</si>
  <si>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</si>
  <si>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</si>
  <si>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</si>
  <si>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</si>
  <si>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</si>
  <si>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</si>
  <si>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</si>
  <si>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</si>
  <si>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</si>
  <si>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</si>
  <si>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</si>
  <si>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</si>
  <si>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</si>
  <si>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</si>
  <si>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</si>
  <si>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</si>
  <si>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</si>
  <si>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</si>
  <si>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</si>
  <si>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</si>
  <si>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</si>
  <si>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</si>
  <si>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</si>
  <si>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</si>
  <si>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</si>
  <si>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</si>
  <si>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</si>
  <si>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</si>
  <si>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</si>
  <si>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</si>
  <si>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</si>
  <si>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</si>
  <si>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</si>
  <si>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</si>
  <si>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</si>
  <si>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</si>
  <si>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</si>
  <si>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</si>
  <si>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</si>
  <si>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</si>
  <si>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</si>
  <si>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</si>
  <si>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</si>
  <si>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</si>
  <si>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</si>
  <si>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</si>
  <si>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</si>
  <si>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</si>
  <si>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</si>
  <si>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</si>
  <si>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</si>
  <si>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</si>
  <si>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</si>
  <si>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</si>
  <si>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</si>
  <si>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</si>
  <si>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</si>
  <si>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</si>
  <si>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</si>
  <si>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</si>
  <si>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</si>
  <si>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</si>
  <si>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</si>
  <si>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</si>
  <si>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</si>
  <si>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</si>
  <si>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</si>
  <si>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</si>
  <si>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</si>
  <si>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</si>
  <si>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</si>
  <si>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</si>
  <si>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</si>
  <si>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</si>
  <si>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</si>
  <si>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</si>
  <si>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</si>
  <si>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</si>
  <si>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</si>
  <si>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</si>
  <si>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</si>
  <si>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</si>
  <si>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</si>
  <si>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</si>
  <si>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</si>
  <si>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</si>
  <si>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</si>
  <si>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</si>
  <si>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</si>
  <si>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</si>
  <si>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</si>
  <si>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</si>
  <si>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</si>
  <si>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</si>
  <si>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</si>
  <si>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</si>
  <si>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</si>
  <si>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</si>
  <si>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</si>
  <si>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</si>
  <si>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</si>
  <si>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</si>
  <si>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</si>
  <si>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</si>
  <si>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</si>
  <si>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</si>
  <si>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</si>
  <si>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</si>
  <si>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</si>
  <si>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</si>
  <si>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</si>
  <si>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</si>
  <si>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</si>
  <si>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</si>
  <si>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</si>
  <si>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</si>
  <si>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</si>
  <si>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</si>
  <si>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</si>
  <si>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</si>
  <si>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</si>
  <si>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</si>
  <si>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</si>
  <si>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</si>
  <si>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</si>
  <si>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</si>
  <si>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</si>
  <si>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</si>
  <si>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</si>
  <si>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</si>
  <si>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</si>
  <si>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</si>
  <si>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</si>
  <si>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</si>
  <si>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</si>
  <si>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</si>
  <si>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</si>
  <si>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</si>
  <si>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</si>
  <si>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</si>
  <si>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</si>
  <si>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</si>
  <si>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</si>
  <si>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</si>
  <si>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</si>
  <si>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</si>
  <si>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</si>
  <si>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</si>
  <si>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</si>
  <si>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</si>
  <si>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</si>
  <si>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</si>
  <si>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</si>
  <si>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</si>
  <si>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</si>
  <si>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</si>
  <si>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</si>
  <si>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</si>
  <si>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</si>
  <si>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</si>
  <si>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</si>
  <si>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</si>
  <si>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</si>
  <si>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</si>
  <si>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</si>
  <si>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</si>
  <si>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</si>
  <si>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</si>
  <si>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</si>
  <si>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</si>
  <si>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</si>
  <si>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</si>
  <si>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</si>
  <si>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</si>
  <si>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</si>
  <si>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</si>
  <si>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</si>
  <si>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</si>
  <si>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</si>
  <si>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</si>
  <si>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</si>
  <si>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</si>
  <si>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</si>
  <si>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</si>
  <si>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</si>
  <si>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</si>
  <si>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</si>
  <si>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</si>
  <si>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</si>
  <si>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</si>
  <si>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</si>
  <si>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</si>
  <si>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</si>
  <si>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</si>
  <si>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</si>
  <si>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</si>
  <si>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</si>
  <si>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</si>
  <si>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</si>
  <si>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</si>
  <si>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</si>
  <si>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</si>
  <si>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</si>
  <si>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</si>
  <si>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</si>
  <si>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</si>
  <si>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</si>
  <si>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</si>
  <si>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</si>
  <si>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</si>
  <si>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</si>
  <si>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</si>
  <si>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</si>
  <si>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</si>
  <si>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</si>
  <si>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</si>
  <si>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</si>
  <si>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</si>
  <si>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</si>
  <si>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</si>
  <si>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</si>
  <si>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</si>
  <si>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</si>
  <si>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</si>
  <si>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</si>
  <si>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</si>
  <si>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</si>
  <si>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</si>
  <si>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</si>
  <si>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</si>
  <si>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</si>
  <si>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</si>
  <si>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</si>
  <si>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</si>
  <si>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</si>
  <si>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</si>
  <si>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</si>
  <si>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</si>
  <si>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</si>
  <si>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</si>
  <si>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</si>
  <si>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</si>
  <si>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</si>
  <si>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</si>
  <si>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</si>
  <si>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</si>
  <si>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</si>
  <si>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</si>
  <si>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</si>
  <si>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</si>
  <si>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</si>
  <si>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</si>
  <si>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</si>
  <si>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</si>
  <si>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</si>
  <si>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</si>
  <si>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</si>
  <si>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</si>
  <si>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</si>
  <si>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</si>
  <si>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</si>
  <si>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</si>
  <si>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</si>
  <si>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</si>
  <si>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</si>
  <si>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</si>
  <si>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</si>
  <si>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</si>
  <si>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</si>
  <si>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</si>
  <si>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</si>
  <si>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</si>
  <si>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</si>
  <si>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</si>
  <si>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</si>
  <si>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</si>
  <si>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</si>
  <si>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</si>
  <si>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</si>
  <si>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</si>
  <si>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</si>
  <si>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</si>
  <si>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</si>
  <si>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</si>
  <si>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</si>
  <si>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</si>
  <si>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</si>
  <si>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</si>
  <si>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</si>
  <si>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</si>
  <si>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</si>
  <si>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</si>
  <si>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</si>
  <si>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</si>
  <si>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</si>
  <si>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</si>
  <si>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</si>
  <si>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</si>
  <si>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</si>
  <si>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</si>
  <si>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</si>
  <si>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</si>
  <si>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</si>
  <si>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</si>
  <si>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</si>
  <si>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</si>
  <si>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</si>
  <si>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</si>
  <si>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</si>
  <si>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</si>
  <si>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</si>
  <si>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</si>
  <si>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</si>
  <si>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</si>
  <si>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</si>
  <si>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</si>
  <si>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</si>
  <si>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</si>
  <si>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</si>
  <si>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</si>
  <si>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</si>
  <si>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</si>
  <si>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</si>
  <si>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</si>
  <si>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</si>
  <si>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</si>
  <si>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</si>
  <si>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</si>
  <si>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</si>
  <si>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</si>
  <si>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</si>
  <si>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</si>
  <si>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</si>
  <si>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</si>
  <si>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</si>
  <si>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</si>
  <si>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</si>
  <si>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</si>
  <si>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</si>
  <si>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</si>
  <si>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</si>
  <si>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</si>
  <si>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</si>
  <si>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</si>
  <si>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</si>
  <si>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</si>
  <si>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</si>
  <si>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</si>
  <si>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</si>
  <si>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</si>
  <si>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</si>
  <si>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</si>
  <si>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</si>
  <si>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</si>
  <si>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</si>
  <si>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</si>
  <si>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</si>
  <si>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</si>
  <si>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</si>
  <si>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</si>
  <si>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</si>
  <si>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</si>
  <si>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</si>
  <si>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</si>
  <si>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</si>
  <si>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</si>
  <si>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</si>
  <si>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</si>
  <si>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</si>
  <si>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</si>
  <si>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</si>
  <si>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</si>
  <si>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</si>
  <si>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</si>
  <si>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</si>
  <si>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</si>
  <si>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</si>
  <si>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</si>
  <si>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</si>
  <si>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</si>
  <si>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</si>
  <si>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</si>
  <si>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</si>
  <si>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</si>
  <si>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</si>
  <si>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</si>
  <si>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</si>
  <si>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</si>
  <si>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</si>
  <si>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</si>
  <si>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</si>
  <si>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</si>
  <si>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</si>
  <si>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</si>
  <si>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</si>
  <si>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</si>
  <si>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</si>
  <si>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</si>
  <si>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</si>
  <si>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</si>
  <si>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</si>
  <si>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</si>
  <si>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</si>
  <si>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</si>
  <si>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</si>
  <si>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</si>
  <si>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</si>
  <si>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</si>
  <si>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</si>
  <si>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</si>
  <si>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</si>
  <si>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</si>
  <si>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</si>
  <si>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</si>
  <si>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</si>
  <si>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</si>
  <si>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</si>
  <si>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</si>
  <si>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</si>
  <si>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</si>
  <si>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</si>
  <si>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</si>
  <si>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</si>
  <si>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</si>
  <si>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</si>
  <si>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</si>
  <si>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</si>
  <si>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</si>
  <si>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</si>
  <si>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</si>
  <si>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</si>
  <si>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</si>
  <si>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</si>
  <si>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</si>
  <si>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</si>
  <si>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</si>
  <si>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</si>
  <si>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</si>
  <si>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</si>
  <si>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</si>
  <si>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</si>
  <si>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</si>
  <si>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</si>
  <si>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</si>
  <si>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</si>
  <si>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</si>
  <si>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</si>
  <si>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</si>
  <si>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</si>
  <si>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</si>
  <si>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</si>
  <si>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</si>
  <si>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</si>
  <si>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</si>
  <si>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</si>
  <si>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</si>
  <si>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</si>
  <si>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</si>
  <si>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</si>
  <si>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</si>
  <si>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</si>
  <si>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</si>
  <si>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</si>
  <si>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</si>
  <si>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</si>
  <si>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</si>
  <si>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</si>
  <si>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</si>
  <si>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</si>
  <si>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</si>
  <si>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</si>
  <si>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</si>
  <si>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</si>
  <si>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</si>
  <si>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</si>
  <si>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</si>
  <si>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</si>
  <si>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</si>
  <si>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</si>
  <si>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</si>
  <si>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</si>
  <si>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</si>
  <si>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</si>
  <si>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</si>
  <si>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</si>
  <si>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</si>
  <si>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</si>
  <si>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</si>
  <si>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</si>
  <si>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</si>
  <si>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</si>
  <si>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</si>
  <si>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</si>
  <si>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</si>
  <si>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</si>
  <si>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</si>
  <si>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</si>
  <si>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</si>
  <si>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</si>
  <si>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</si>
  <si>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</si>
  <si>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</si>
  <si>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</si>
  <si>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</si>
  <si>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</si>
  <si>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</si>
  <si>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</si>
  <si>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</si>
  <si>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</si>
  <si>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</si>
  <si>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</si>
  <si>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</si>
  <si>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</si>
  <si>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</si>
  <si>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</si>
  <si>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</si>
  <si>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</si>
  <si>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</si>
  <si>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</si>
  <si>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</si>
  <si>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</si>
  <si>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</si>
  <si>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</si>
  <si>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</si>
  <si>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</si>
  <si>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</si>
  <si>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</si>
  <si>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</si>
  <si>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</si>
  <si>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</si>
  <si>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</si>
  <si>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</si>
  <si>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</si>
  <si>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</si>
  <si>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</si>
  <si>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</si>
  <si>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</si>
  <si>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</si>
  <si>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</si>
  <si>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</si>
  <si>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</si>
  <si>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</si>
  <si>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</si>
  <si>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</si>
  <si>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</si>
  <si>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</si>
  <si>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</si>
  <si>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</si>
  <si>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</si>
  <si>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</si>
  <si>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</si>
  <si>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</si>
  <si>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</si>
  <si>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</si>
  <si>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</si>
  <si>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</si>
  <si>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</si>
  <si>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</si>
  <si>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</si>
  <si>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</si>
  <si>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</si>
  <si>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</si>
  <si>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</si>
  <si>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</si>
  <si>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</si>
  <si>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</si>
  <si>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</si>
  <si>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</si>
  <si>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</si>
  <si>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</si>
  <si>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</si>
  <si>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</si>
  <si>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</si>
  <si>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</si>
  <si>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</si>
  <si>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</si>
  <si>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</si>
  <si>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</si>
  <si>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</si>
  <si>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</si>
  <si>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</si>
  <si>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</si>
  <si>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</si>
  <si>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</si>
  <si>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</si>
  <si>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</si>
  <si>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</si>
  <si>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</si>
  <si>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</si>
  <si>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</si>
  <si>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</si>
  <si>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</si>
  <si>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</si>
  <si>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</si>
  <si>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</si>
  <si>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</si>
  <si>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</si>
  <si>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</si>
  <si>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</si>
  <si>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</si>
  <si>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</si>
  <si>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</si>
  <si>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</si>
  <si>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</si>
  <si>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</si>
  <si>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</si>
  <si>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</si>
  <si>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</si>
  <si>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</si>
  <si>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</si>
  <si>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</si>
  <si>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</si>
  <si>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</si>
  <si>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</si>
  <si>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</si>
  <si>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</si>
  <si>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</si>
  <si>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</si>
  <si>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</si>
  <si>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</si>
  <si>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</si>
  <si>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</si>
  <si>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</si>
  <si>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</si>
  <si>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</si>
  <si>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</si>
  <si>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</si>
  <si>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</si>
  <si>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</si>
  <si>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</si>
  <si>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</si>
  <si>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</si>
  <si>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</si>
  <si>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</si>
  <si>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</si>
  <si>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</si>
  <si>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</si>
  <si>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</si>
  <si>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</si>
  <si>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</si>
  <si>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</si>
  <si>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</si>
  <si>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</si>
  <si>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</si>
  <si>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</si>
  <si>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</si>
  <si>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</si>
  <si>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</si>
  <si>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</si>
  <si>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</si>
  <si>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</si>
  <si>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</si>
  <si>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</si>
  <si>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</si>
  <si>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</si>
  <si>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</si>
  <si>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</si>
  <si>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</si>
  <si>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</si>
  <si>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</si>
  <si>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</si>
  <si>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</si>
  <si>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</si>
  <si>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</si>
  <si>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</si>
  <si>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</si>
  <si>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</si>
  <si>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</si>
  <si>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</si>
  <si>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</si>
  <si>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</si>
  <si>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</si>
  <si>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</si>
  <si>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</si>
  <si>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</si>
  <si>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</si>
  <si>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</si>
  <si>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</si>
  <si>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</si>
  <si>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</si>
  <si>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</si>
  <si>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</si>
  <si>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</si>
  <si>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</si>
  <si>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</si>
  <si>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</si>
  <si>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</si>
  <si>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</si>
  <si>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</si>
  <si>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</si>
  <si>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</si>
  <si>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</si>
  <si>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</si>
  <si>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</si>
  <si>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</si>
  <si>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</si>
  <si>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</si>
  <si>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</si>
  <si>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</si>
  <si>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</si>
  <si>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</si>
  <si>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</si>
  <si>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</si>
  <si>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</si>
  <si>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</si>
  <si>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</si>
  <si>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</si>
  <si>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</si>
  <si>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</si>
  <si>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</si>
  <si>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</si>
  <si>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</si>
  <si>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</si>
  <si>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</si>
  <si>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</si>
  <si>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</si>
  <si>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</si>
  <si>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</si>
  <si>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</si>
  <si>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</si>
  <si>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</si>
  <si>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</si>
  <si>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</si>
  <si>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</si>
  <si>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</si>
  <si>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</si>
  <si>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</si>
  <si>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</si>
  <si>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</si>
  <si>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</si>
  <si>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</si>
  <si>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</si>
  <si>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</si>
  <si>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</si>
  <si>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</si>
  <si>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</si>
  <si>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</si>
  <si>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</si>
  <si>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</si>
  <si>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</si>
  <si>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</si>
  <si>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</si>
  <si>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</si>
  <si>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</si>
  <si>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</si>
  <si>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</si>
  <si>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</si>
  <si>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</si>
  <si>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</si>
  <si>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</si>
  <si>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</si>
  <si>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</si>
  <si>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</si>
  <si>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</si>
  <si>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</si>
  <si>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</si>
  <si>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</si>
  <si>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</si>
  <si>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</si>
  <si>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</si>
  <si>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</si>
  <si>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</si>
  <si>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</si>
  <si>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</si>
  <si>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</si>
  <si>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</si>
  <si>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</si>
  <si>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</si>
  <si>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</si>
  <si>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</si>
  <si>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</si>
  <si>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</si>
  <si>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</si>
  <si>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</si>
  <si>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</si>
  <si>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</si>
  <si>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</si>
  <si>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</si>
  <si>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</si>
  <si>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</si>
  <si>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</si>
  <si>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</si>
  <si>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</si>
  <si>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</si>
  <si>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</si>
  <si>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</si>
  <si>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</si>
  <si>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</si>
  <si>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</si>
  <si>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</si>
  <si>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</si>
  <si>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</si>
  <si>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</si>
  <si>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</si>
  <si>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</si>
  <si>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</si>
  <si>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</si>
  <si>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</si>
  <si>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</si>
  <si>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</si>
  <si>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</si>
  <si>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</si>
  <si>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</si>
  <si>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</si>
  <si>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</si>
  <si>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</si>
  <si>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</si>
  <si>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</si>
  <si>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</si>
  <si>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</si>
  <si>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</si>
  <si>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</si>
  <si>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</si>
  <si>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</si>
  <si>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</si>
  <si>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</si>
  <si>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</si>
  <si>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</si>
  <si>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</si>
  <si>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</si>
  <si>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</si>
  <si>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</si>
  <si>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</si>
  <si>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</si>
  <si>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</si>
  <si>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</si>
  <si>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</si>
  <si>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</si>
  <si>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</si>
  <si>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</si>
  <si>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</si>
  <si>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</si>
  <si>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</si>
  <si>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</si>
  <si>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</si>
  <si>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</si>
  <si>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</si>
  <si>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</si>
  <si>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</si>
  <si>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</si>
  <si>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</si>
  <si>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</si>
  <si>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</si>
  <si>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</si>
  <si>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</si>
  <si>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</si>
  <si>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</si>
  <si>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</si>
  <si>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</si>
  <si>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</si>
  <si>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</si>
  <si>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</si>
  <si>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</si>
  <si>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</si>
  <si>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</si>
  <si>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</si>
  <si>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</si>
  <si>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</si>
  <si>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</si>
  <si>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</si>
  <si>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</si>
  <si>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</si>
  <si>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</si>
  <si>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</si>
  <si>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</si>
  <si>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</si>
  <si>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</si>
  <si>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</si>
  <si>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</si>
  <si>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</si>
  <si>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</si>
  <si>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</si>
  <si>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</si>
  <si>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</si>
  <si>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</si>
  <si>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</si>
  <si>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</si>
  <si>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</si>
  <si>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</si>
  <si>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</si>
  <si>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</si>
  <si>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</si>
  <si>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</si>
  <si>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</si>
  <si>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</si>
  <si>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</si>
  <si>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</si>
  <si>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</si>
  <si>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</si>
  <si>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</si>
  <si>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</si>
  <si>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</si>
  <si>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</si>
  <si>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</si>
  <si>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</si>
  <si>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</si>
  <si>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</si>
  <si>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</si>
  <si>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</si>
  <si>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</si>
  <si>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</si>
  <si>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</si>
  <si>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</si>
  <si>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</si>
  <si>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</si>
  <si>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</si>
  <si>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</si>
  <si>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</si>
  <si>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</si>
  <si>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</si>
  <si>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</si>
  <si>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</si>
  <si>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</si>
  <si>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</si>
  <si>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</si>
  <si>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</si>
  <si>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</si>
  <si>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</si>
  <si>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</si>
  <si>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</si>
  <si>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</si>
  <si>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</si>
  <si>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</si>
  <si>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</si>
  <si>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</si>
  <si>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</si>
  <si>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</si>
  <si>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</si>
  <si>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</si>
  <si>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</si>
  <si>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</si>
  <si>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</si>
  <si>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</si>
  <si>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</si>
  <si>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</si>
  <si>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</si>
  <si>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</si>
  <si>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</si>
  <si>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</si>
  <si>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</si>
  <si>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</si>
  <si>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</si>
  <si>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</si>
  <si>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</si>
  <si>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</si>
  <si>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</si>
  <si>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</si>
  <si>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</si>
  <si>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</si>
  <si>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</si>
  <si>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</si>
  <si>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</si>
  <si>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</si>
  <si>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</si>
  <si>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</si>
  <si>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</si>
  <si>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</si>
  <si>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</si>
  <si>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</si>
  <si>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</si>
  <si>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</si>
  <si>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</si>
  <si>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</si>
  <si>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</si>
  <si>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</si>
  <si>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</si>
  <si>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</si>
  <si>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</si>
  <si>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</si>
  <si>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</si>
  <si>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</si>
  <si>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</si>
  <si>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</si>
  <si>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</si>
  <si>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</si>
  <si>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</si>
  <si>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</si>
  <si>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</si>
  <si>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</si>
  <si>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</si>
  <si>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</si>
  <si>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</si>
  <si>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</si>
  <si>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</si>
  <si>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</si>
  <si>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</si>
  <si>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</si>
  <si>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</si>
  <si>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</si>
  <si>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</si>
  <si>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</si>
  <si>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</si>
  <si>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</si>
  <si>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</si>
  <si>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</si>
  <si>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</si>
  <si>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</si>
  <si>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</si>
  <si>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</si>
  <si>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</si>
  <si>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</si>
  <si>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</si>
  <si>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</si>
  <si>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</si>
  <si>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</si>
  <si>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</si>
  <si>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</si>
  <si>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</si>
  <si>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</si>
  <si>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</si>
  <si>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</si>
  <si>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</si>
  <si>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</si>
  <si>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</si>
  <si>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</si>
  <si>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</si>
  <si>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</si>
  <si>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</si>
  <si>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</si>
  <si>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</si>
  <si>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</si>
  <si>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</si>
  <si>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</si>
  <si>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</si>
  <si>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</si>
  <si>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</si>
  <si>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</si>
  <si>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</si>
  <si>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</si>
  <si>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</si>
  <si>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</si>
  <si>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</si>
  <si>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</si>
  <si>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</si>
  <si>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</si>
  <si>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</si>
  <si>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</si>
  <si>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</si>
  <si>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</si>
  <si>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</si>
  <si>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</si>
  <si>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</si>
  <si>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</si>
  <si>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</si>
  <si>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</si>
  <si>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</si>
  <si>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</si>
  <si>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</si>
  <si>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</si>
  <si>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</si>
  <si>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</si>
  <si>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</si>
  <si>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</si>
  <si>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</si>
  <si>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</si>
  <si>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</si>
  <si>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</si>
  <si>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</si>
  <si>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</si>
  <si>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</si>
  <si>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</si>
  <si>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</si>
  <si>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</si>
  <si>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</si>
  <si>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</si>
  <si>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</si>
  <si>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</si>
  <si>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</si>
  <si>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</si>
  <si>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</si>
  <si>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</si>
  <si>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</si>
  <si>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</si>
  <si>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</si>
  <si>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</si>
  <si>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</si>
  <si>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</si>
  <si>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</si>
  <si>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</si>
  <si>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</si>
  <si>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</si>
  <si>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</si>
  <si>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</si>
  <si>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</si>
  <si>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</si>
  <si>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</si>
  <si>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</si>
  <si>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</si>
  <si>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</si>
  <si>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</si>
  <si>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</si>
  <si>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</si>
  <si>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</si>
  <si>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</si>
  <si>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</si>
  <si>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</si>
  <si>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</si>
  <si>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</si>
  <si>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</si>
  <si>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</si>
  <si>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</si>
  <si>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</si>
  <si>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</si>
  <si>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</si>
  <si>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</si>
  <si>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</si>
  <si>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</si>
  <si>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</si>
  <si>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</si>
  <si>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</si>
  <si>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</si>
  <si>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</si>
  <si>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</si>
  <si>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</si>
  <si>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</si>
  <si>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</si>
  <si>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</si>
  <si>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</si>
  <si>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</si>
  <si>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</si>
  <si>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</si>
  <si>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</si>
  <si>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</si>
  <si>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</si>
  <si>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</si>
  <si>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</si>
  <si>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</si>
  <si>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</si>
  <si>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</si>
  <si>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</si>
  <si>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</si>
  <si>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</si>
  <si>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</si>
  <si>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</si>
  <si>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</si>
  <si>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</si>
  <si>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</si>
  <si>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</si>
  <si>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</si>
  <si>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</si>
  <si>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</si>
  <si>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</si>
  <si>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</si>
  <si>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</si>
  <si>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</si>
  <si>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</si>
  <si>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</si>
  <si>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</si>
  <si>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</si>
  <si>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</si>
  <si>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</si>
  <si>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</si>
  <si>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</si>
  <si>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</si>
  <si>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</si>
  <si>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</si>
  <si>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</si>
  <si>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</si>
  <si>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</si>
  <si>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</si>
  <si>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</si>
  <si>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</si>
  <si>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</si>
  <si>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</si>
  <si>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</si>
  <si>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</si>
  <si>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</si>
  <si>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</si>
  <si>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</si>
  <si>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</si>
  <si>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</si>
  <si>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</si>
  <si>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</si>
  <si>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</si>
  <si>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</si>
  <si>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</si>
  <si>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</si>
  <si>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</si>
  <si>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</si>
  <si>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</si>
  <si>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</si>
  <si>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</si>
  <si>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</si>
  <si>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</si>
  <si>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</si>
  <si>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</si>
  <si>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</si>
  <si>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</si>
  <si>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</si>
  <si>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</si>
  <si>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</si>
  <si>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</si>
  <si>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</si>
  <si>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</si>
  <si>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</si>
  <si>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</si>
  <si>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</si>
  <si>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</si>
  <si>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</si>
  <si>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</si>
  <si>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</si>
  <si>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</si>
  <si>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</si>
  <si>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</si>
  <si>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</si>
  <si>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</si>
  <si>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</si>
  <si>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</si>
  <si>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</si>
  <si>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</si>
  <si>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</si>
  <si>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</si>
  <si>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</si>
  <si>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</si>
  <si>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</si>
  <si>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</si>
  <si>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</si>
  <si>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</si>
  <si>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</si>
  <si>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</si>
  <si>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</si>
  <si>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</si>
  <si>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</si>
  <si>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</si>
  <si>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</si>
  <si>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</si>
  <si>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</si>
  <si>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</si>
  <si>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</si>
  <si>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</si>
  <si>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</si>
  <si>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</si>
  <si>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</si>
  <si>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</si>
  <si>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</si>
  <si>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</si>
  <si>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</si>
  <si>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</si>
  <si>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</si>
  <si>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</si>
  <si>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</si>
  <si>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</si>
  <si>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</si>
  <si>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</si>
  <si>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</si>
  <si>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</si>
  <si>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</si>
  <si>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</si>
  <si>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</si>
  <si>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</si>
  <si>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</si>
  <si>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</si>
  <si>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</si>
  <si>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</si>
  <si>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</si>
  <si>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</si>
  <si>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</si>
  <si>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</si>
  <si>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</si>
  <si>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</si>
  <si>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</si>
  <si>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</si>
  <si>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</si>
  <si>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</si>
  <si>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</si>
  <si>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</si>
  <si>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</si>
  <si>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</si>
  <si>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</si>
  <si>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</si>
  <si>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</si>
  <si>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</si>
  <si>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</si>
  <si>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</si>
  <si>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</si>
  <si>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</si>
  <si>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</si>
  <si>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</si>
  <si>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</si>
  <si>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</si>
  <si>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</si>
  <si>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</si>
  <si>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</si>
  <si>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</si>
  <si>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</si>
  <si>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</si>
  <si>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</si>
  <si>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</si>
  <si>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</si>
  <si>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</si>
  <si>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</si>
  <si>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</si>
  <si>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</si>
  <si>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</si>
  <si>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</si>
  <si>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</si>
  <si>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</si>
  <si>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</si>
  <si>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</si>
  <si>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</si>
  <si>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</si>
  <si>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</si>
  <si>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</si>
  <si>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</si>
  <si>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</si>
  <si>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</si>
  <si>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</si>
  <si>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</si>
  <si>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</si>
  <si>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</si>
  <si>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</si>
  <si>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</si>
  <si>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</si>
  <si>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</si>
  <si>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</si>
  <si>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</si>
  <si>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</si>
  <si>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</si>
  <si>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</si>
  <si>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</si>
  <si>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</si>
  <si>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</si>
  <si>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</si>
  <si>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</si>
  <si>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</si>
  <si>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</si>
  <si>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</si>
  <si>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</si>
  <si>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</si>
  <si>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</si>
  <si>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</si>
  <si>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</si>
  <si>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</si>
  <si>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</si>
  <si>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</si>
  <si>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</si>
  <si>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</si>
  <si>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</si>
  <si>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</si>
  <si>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</si>
  <si>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</si>
  <si>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</si>
  <si>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</si>
  <si>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</si>
  <si>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</si>
  <si>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</si>
  <si>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</si>
  <si>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</si>
  <si>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</si>
  <si>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</si>
  <si>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</si>
  <si>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</si>
  <si>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</si>
  <si>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</si>
  <si>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</si>
  <si>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</si>
  <si>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</si>
  <si>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</si>
  <si>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</si>
  <si>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</si>
  <si>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</si>
  <si>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</si>
  <si>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</si>
  <si>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</si>
  <si>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</si>
  <si>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</si>
  <si>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</si>
  <si>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</si>
  <si>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</si>
  <si>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</si>
  <si>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</si>
  <si>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</si>
  <si>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</si>
  <si>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</si>
  <si>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</si>
  <si>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</si>
  <si>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</si>
  <si>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</si>
  <si>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</si>
  <si>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</si>
  <si>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</si>
  <si>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</si>
  <si>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</si>
  <si>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</si>
  <si>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</si>
  <si>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</si>
  <si>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</si>
  <si>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</si>
  <si>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</si>
  <si>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</si>
  <si>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</si>
  <si>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</si>
  <si>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</si>
  <si>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</si>
  <si>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</si>
  <si>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</si>
  <si>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</si>
  <si>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</si>
  <si>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</si>
  <si>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</si>
  <si>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</si>
  <si>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</si>
  <si>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</si>
  <si>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</si>
  <si>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</si>
  <si>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</si>
  <si>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</si>
  <si>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</si>
  <si>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</si>
  <si>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</si>
  <si>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</si>
  <si>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</si>
  <si>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</si>
  <si>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</si>
  <si>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</si>
  <si>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</si>
  <si>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</si>
  <si>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</si>
  <si>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</si>
  <si>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</si>
  <si>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</si>
  <si>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</si>
  <si>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</si>
  <si>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</si>
  <si>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</si>
  <si>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</si>
  <si>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</si>
  <si>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</si>
  <si>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</si>
  <si>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</si>
  <si>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</si>
  <si>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</si>
  <si>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</si>
  <si>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</si>
  <si>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</si>
  <si>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</si>
  <si>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</si>
  <si>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</si>
  <si>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</si>
  <si>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</si>
  <si>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</si>
  <si>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</si>
  <si>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</si>
  <si>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</si>
  <si>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</si>
  <si>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</si>
  <si>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</si>
  <si>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</si>
  <si>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</si>
  <si>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</si>
  <si>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</si>
  <si>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</si>
  <si>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</si>
  <si>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</si>
  <si>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</si>
  <si>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</si>
  <si>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</si>
  <si>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</si>
  <si>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</si>
  <si>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</si>
  <si>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</si>
  <si>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</si>
  <si>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</si>
  <si>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</si>
  <si>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</si>
  <si>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</si>
  <si>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</si>
  <si>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</si>
  <si>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</si>
  <si>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</si>
  <si>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</si>
  <si>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</si>
  <si>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</si>
  <si>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</si>
  <si>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</si>
  <si>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</si>
  <si>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</si>
  <si>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</si>
  <si>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</si>
  <si>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</si>
  <si>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</si>
  <si>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</si>
  <si>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</si>
  <si>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</si>
  <si>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</si>
  <si>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</si>
  <si>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</si>
  <si>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</si>
  <si>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</si>
  <si>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</si>
  <si>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</si>
  <si>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</si>
  <si>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</si>
  <si>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</si>
  <si>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</si>
  <si>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</si>
  <si>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</si>
  <si>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</si>
  <si>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</si>
  <si>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</si>
  <si>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</si>
  <si>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</si>
  <si>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</si>
  <si>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</si>
  <si>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</si>
  <si>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</si>
  <si>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</si>
  <si>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</si>
  <si>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</si>
  <si>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</si>
  <si>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</si>
  <si>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</si>
  <si>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</si>
  <si>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</si>
  <si>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</si>
  <si>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</si>
  <si>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</si>
  <si>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</si>
  <si>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</si>
  <si>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</si>
  <si>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</si>
  <si>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</si>
  <si>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</si>
  <si>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</si>
  <si>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</si>
  <si>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</si>
  <si>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</si>
  <si>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</si>
  <si>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</si>
  <si>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</si>
  <si>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</si>
  <si>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</si>
  <si>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</si>
  <si>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</si>
  <si>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</si>
  <si>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</si>
  <si>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</si>
  <si>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</si>
  <si>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</si>
  <si>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</si>
  <si>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</si>
  <si>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</si>
  <si>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</si>
  <si>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</si>
  <si>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</si>
  <si>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</si>
  <si>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</si>
  <si>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</si>
  <si>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</si>
  <si>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</si>
  <si>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</si>
  <si>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</si>
  <si>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</si>
  <si>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</si>
  <si>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</si>
  <si>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</si>
  <si>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</si>
  <si>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</si>
  <si>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</si>
  <si>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</si>
  <si>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</si>
  <si>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</si>
  <si>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</si>
  <si>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</si>
  <si>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</si>
  <si>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</si>
  <si>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</si>
  <si>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</si>
  <si>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</si>
  <si>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</si>
  <si>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</si>
  <si>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</si>
  <si>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</si>
  <si>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</si>
  <si>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</si>
  <si>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</si>
  <si>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</si>
  <si>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</si>
  <si>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</si>
  <si>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</si>
  <si>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</si>
  <si>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</si>
  <si>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</si>
  <si>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</si>
  <si>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</si>
  <si>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</si>
  <si>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</si>
  <si>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</si>
  <si>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</si>
  <si>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</si>
  <si>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</si>
  <si>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</si>
  <si>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</si>
  <si>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</si>
  <si>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</si>
  <si>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</si>
  <si>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</si>
  <si>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</si>
  <si>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</si>
  <si>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</si>
  <si>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</si>
  <si>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</si>
  <si>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</si>
  <si>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</si>
  <si>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</si>
  <si>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</si>
  <si>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</si>
  <si>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</si>
  <si>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</si>
  <si>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</si>
  <si>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</si>
  <si>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</si>
  <si>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</si>
  <si>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</si>
  <si>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</si>
  <si>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</si>
  <si>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</si>
  <si>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</si>
  <si>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</si>
  <si>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</si>
  <si>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</si>
  <si>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</si>
  <si>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</si>
  <si>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</si>
  <si>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</si>
  <si>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</si>
  <si>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</si>
  <si>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</si>
  <si>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</si>
  <si>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</si>
  <si>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</si>
  <si>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</si>
  <si>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</si>
  <si>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</si>
  <si>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</si>
  <si>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</si>
  <si>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</si>
  <si>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</si>
  <si>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</si>
  <si>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</si>
  <si>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</si>
  <si>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</si>
  <si>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</si>
  <si>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</si>
  <si>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</si>
  <si>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</si>
  <si>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</si>
  <si>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</si>
  <si>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</si>
  <si>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</si>
  <si>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</si>
  <si>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</si>
  <si>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</si>
  <si>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</si>
  <si>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</si>
  <si>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</si>
  <si>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</si>
  <si>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</si>
  <si>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</si>
  <si>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</si>
  <si>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</si>
  <si>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</si>
  <si>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</si>
  <si>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</si>
  <si>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</si>
  <si>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</si>
  <si>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</si>
  <si>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</si>
  <si>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</si>
  <si>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</si>
  <si>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</si>
  <si>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</si>
  <si>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</si>
  <si>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</si>
  <si>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</si>
  <si>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</si>
  <si>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</si>
  <si>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</si>
  <si>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</si>
  <si>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</si>
  <si>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</si>
  <si>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</si>
  <si>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</si>
  <si>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</si>
  <si>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</si>
  <si>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</si>
  <si>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</si>
  <si>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</si>
  <si>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</si>
  <si>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</si>
  <si>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</si>
  <si>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</si>
  <si>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</si>
  <si>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</si>
  <si>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</si>
  <si>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</si>
  <si>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</si>
  <si>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</si>
  <si>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</si>
  <si>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</si>
  <si>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</si>
  <si>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</si>
  <si>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</si>
  <si>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</si>
  <si>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</si>
  <si>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</si>
  <si>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</si>
  <si>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</si>
  <si>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</si>
  <si>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</si>
  <si>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</si>
  <si>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</si>
  <si>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</si>
  <si>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</si>
  <si>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</si>
  <si>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</si>
  <si>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</si>
  <si>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</si>
  <si>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</si>
  <si>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</si>
  <si>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</si>
  <si>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</si>
  <si>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</si>
  <si>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</si>
  <si>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</si>
  <si>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</si>
  <si>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</si>
  <si>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</si>
  <si>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</si>
  <si>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</si>
  <si>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</si>
  <si>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</si>
  <si>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</si>
  <si>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</si>
  <si>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</si>
  <si>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</si>
  <si>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</si>
  <si>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</si>
  <si>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</si>
  <si>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</si>
  <si>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</si>
  <si>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</si>
  <si>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</si>
  <si>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</si>
  <si>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</si>
  <si>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</si>
  <si>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</si>
  <si>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</si>
  <si>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</si>
  <si>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</si>
  <si>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</si>
  <si>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</si>
  <si>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</si>
  <si>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</si>
  <si>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</si>
  <si>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</si>
  <si>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</si>
  <si>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</si>
  <si>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</si>
  <si>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</si>
  <si>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</si>
  <si>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</si>
  <si>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</si>
  <si>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</si>
  <si>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</si>
  <si>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</si>
  <si>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</si>
  <si>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</si>
  <si>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</si>
  <si>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</si>
  <si>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</si>
  <si>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</si>
  <si>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</si>
  <si>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</si>
  <si>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</si>
  <si>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</si>
  <si>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</si>
  <si>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</si>
  <si>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</si>
  <si>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</si>
  <si>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</si>
  <si>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</si>
  <si>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</si>
  <si>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</si>
  <si>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</si>
  <si>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</si>
  <si>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</si>
  <si>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</si>
  <si>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</si>
  <si>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</si>
  <si>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</si>
  <si>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</si>
  <si>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</si>
  <si>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</si>
  <si>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</si>
  <si>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</si>
  <si>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</si>
  <si>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</si>
  <si>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</si>
  <si>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</si>
  <si>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</si>
  <si>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</si>
  <si>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</si>
  <si>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</si>
  <si>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</si>
  <si>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</si>
  <si>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</si>
  <si>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</si>
  <si>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</si>
  <si>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</si>
  <si>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</si>
  <si>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</si>
  <si>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</si>
  <si>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</si>
  <si>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</si>
  <si>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</si>
  <si>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</si>
  <si>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</si>
  <si>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</si>
  <si>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</si>
  <si>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</si>
  <si>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</si>
  <si>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</si>
  <si>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</si>
  <si>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</si>
  <si>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</si>
  <si>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</si>
  <si>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</si>
  <si>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</si>
  <si>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</si>
  <si>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</si>
  <si>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</si>
  <si>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</si>
  <si>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</si>
  <si>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</si>
  <si>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</si>
  <si>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</si>
  <si>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</si>
  <si>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</si>
  <si>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</si>
  <si>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</si>
  <si>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</si>
  <si>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</si>
  <si>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</si>
  <si>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</si>
  <si>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</si>
  <si>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</si>
  <si>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</si>
  <si>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</si>
  <si>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</si>
  <si>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</si>
  <si>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</si>
  <si>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</si>
  <si>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</si>
  <si>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</si>
  <si>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</si>
  <si>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</si>
  <si>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</si>
  <si>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</si>
  <si>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</si>
  <si>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</si>
  <si>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</si>
  <si>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</si>
  <si>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</si>
  <si>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</si>
  <si>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</si>
  <si>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</si>
  <si>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</si>
  <si>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</si>
  <si>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</si>
  <si>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</si>
  <si>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</si>
  <si>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</si>
  <si>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</si>
  <si>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</si>
  <si>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</si>
  <si>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</si>
  <si>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</si>
  <si>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</si>
  <si>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</si>
  <si>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</si>
  <si>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</si>
  <si>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</si>
  <si>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</si>
  <si>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</si>
  <si>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</si>
  <si>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</si>
  <si>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</si>
  <si>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</si>
  <si>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</si>
  <si>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</si>
  <si>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</si>
  <si>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</si>
  <si>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</si>
  <si>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</si>
  <si>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</si>
  <si>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</si>
  <si>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</si>
  <si>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</si>
  <si>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</si>
  <si>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</si>
  <si>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</si>
  <si>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</si>
  <si>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</si>
  <si>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</si>
  <si>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</si>
  <si>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</si>
  <si>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</si>
  <si>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</si>
  <si>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</si>
  <si>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</si>
  <si>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</si>
  <si>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</si>
  <si>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</si>
  <si>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</si>
  <si>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</si>
  <si>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</si>
  <si>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</si>
  <si>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</si>
  <si>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</si>
  <si>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</si>
  <si>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</si>
  <si>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</si>
  <si>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</si>
  <si>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</si>
  <si>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</si>
  <si>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</si>
  <si>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</si>
  <si>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</si>
  <si>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</si>
  <si>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</si>
  <si>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</si>
  <si>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</si>
  <si>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</si>
  <si>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</si>
  <si>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</si>
  <si>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</si>
  <si>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</si>
  <si>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</si>
  <si>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</si>
  <si>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</si>
  <si>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</si>
  <si>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</si>
  <si>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</si>
  <si>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</si>
  <si>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</si>
  <si>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</si>
  <si>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</si>
  <si>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</si>
  <si>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</si>
  <si>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</si>
  <si>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</si>
  <si>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</si>
  <si>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</si>
  <si>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</si>
  <si>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</si>
  <si>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</si>
  <si>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</si>
  <si>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</si>
  <si>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</si>
  <si>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</si>
  <si>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</si>
  <si>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</si>
  <si>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</si>
  <si>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</si>
  <si>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</si>
  <si>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</si>
  <si>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</si>
  <si>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</si>
  <si>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</si>
  <si>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</si>
  <si>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</si>
  <si>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</si>
  <si>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</si>
  <si>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</si>
  <si>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</si>
  <si>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</si>
  <si>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</si>
  <si>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</si>
  <si>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</si>
  <si>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</si>
  <si>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</si>
  <si>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</si>
  <si>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</si>
  <si>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</si>
  <si>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</si>
  <si>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</si>
  <si>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</si>
  <si>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</si>
  <si>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</si>
  <si>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</si>
  <si>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</si>
  <si>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</si>
  <si>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</si>
  <si>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</si>
  <si>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</si>
  <si>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</si>
  <si>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</si>
  <si>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</si>
  <si>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</si>
  <si>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</si>
  <si>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</si>
  <si>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</si>
  <si>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</si>
  <si>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</si>
  <si>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</si>
  <si>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</si>
  <si>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</si>
  <si>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</si>
  <si>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</si>
  <si>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</si>
  <si>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</si>
  <si>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</si>
  <si>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</si>
  <si>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</si>
  <si>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</si>
  <si>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</si>
  <si>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</si>
  <si>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</si>
  <si>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</si>
  <si>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</si>
  <si>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</si>
  <si>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</si>
  <si>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</si>
  <si>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</si>
  <si>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</si>
  <si>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</si>
  <si>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</si>
  <si>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</si>
  <si>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</si>
  <si>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</si>
  <si>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</si>
  <si>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</si>
  <si>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</si>
  <si>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</si>
  <si>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</si>
  <si>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</si>
  <si>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</si>
  <si>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</si>
  <si>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</si>
  <si>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</si>
  <si>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</si>
  <si>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</si>
  <si>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</si>
  <si>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</si>
  <si>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</si>
  <si>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</si>
  <si>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</si>
  <si>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</si>
  <si>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</si>
  <si>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</si>
  <si>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</si>
  <si>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</si>
  <si>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</si>
  <si>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</si>
  <si>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</si>
  <si>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</si>
  <si>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</si>
  <si>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</si>
  <si>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</si>
  <si>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</si>
  <si>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</si>
  <si>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</si>
  <si>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</si>
  <si>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</si>
  <si>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</si>
  <si>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</si>
  <si>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</si>
  <si>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</si>
  <si>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</si>
  <si>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</si>
  <si>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</si>
  <si>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</si>
  <si>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</si>
  <si>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</si>
  <si>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</si>
  <si>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</si>
  <si>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</si>
  <si>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</si>
  <si>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</si>
  <si>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</si>
  <si>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</si>
  <si>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</si>
  <si>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</si>
  <si>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</si>
  <si>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</si>
  <si>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</si>
  <si>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</si>
  <si>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</si>
  <si>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</si>
  <si>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</si>
  <si>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</si>
  <si>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</si>
  <si>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</si>
  <si>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</si>
  <si>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</si>
  <si>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</si>
  <si>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</si>
  <si>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</si>
  <si>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</si>
  <si>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</si>
  <si>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</si>
  <si>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</si>
  <si>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</si>
  <si>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</si>
  <si>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</si>
  <si>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</si>
  <si>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</si>
  <si>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</si>
  <si>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</si>
  <si>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</si>
  <si>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</si>
  <si>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</si>
  <si>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</si>
  <si>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</si>
  <si>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</si>
  <si>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</si>
  <si>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</si>
  <si>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</si>
  <si>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</si>
  <si>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</si>
  <si>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</si>
  <si>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</si>
  <si>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</si>
  <si>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</si>
  <si>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</si>
  <si>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</si>
  <si>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</si>
  <si>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</si>
  <si>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</si>
  <si>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</si>
  <si>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</si>
  <si>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</si>
  <si>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</si>
  <si>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</si>
  <si>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</si>
  <si>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</si>
  <si>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</si>
  <si>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</si>
  <si>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</si>
  <si>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</si>
  <si>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</si>
  <si>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</si>
  <si>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</si>
  <si>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</si>
  <si>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</si>
  <si>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</si>
  <si>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</si>
  <si>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</si>
  <si>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</si>
  <si>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</si>
  <si>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</si>
  <si>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</si>
  <si>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</si>
  <si>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</si>
  <si>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</si>
  <si>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</si>
  <si>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</si>
  <si>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</si>
  <si>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</si>
  <si>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</si>
  <si>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</si>
  <si>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</si>
  <si>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</si>
  <si>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</si>
  <si>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</si>
  <si>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</si>
  <si>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</si>
  <si>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</si>
  <si>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</si>
  <si>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</si>
  <si>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</si>
  <si>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</si>
  <si>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</si>
  <si>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</si>
  <si>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</si>
  <si>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</si>
  <si>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</si>
  <si>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</si>
  <si>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</si>
  <si>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</si>
  <si>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</si>
  <si>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</si>
  <si>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</si>
  <si>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</si>
  <si>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</si>
  <si>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</si>
  <si>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</si>
  <si>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</si>
  <si>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</si>
  <si>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</si>
  <si>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</si>
  <si>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</si>
  <si>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</si>
  <si>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</si>
  <si>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</si>
  <si>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</si>
  <si>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</si>
  <si>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</si>
  <si>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</si>
  <si>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</si>
  <si>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</si>
  <si>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</si>
  <si>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</si>
  <si>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</si>
  <si>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</si>
  <si>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</si>
  <si>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</si>
  <si>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</si>
  <si>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</si>
  <si>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</si>
  <si>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</si>
  <si>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</si>
  <si>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</si>
  <si>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</si>
  <si>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</si>
  <si>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</si>
  <si>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</si>
  <si>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</si>
  <si>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</si>
  <si>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</si>
  <si>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</si>
  <si>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</si>
  <si>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</si>
  <si>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</si>
  <si>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</si>
  <si>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</si>
  <si>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</si>
  <si>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</si>
  <si>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</si>
  <si>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</si>
  <si>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</si>
  <si>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</si>
  <si>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</si>
  <si>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</si>
  <si>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</si>
  <si>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</si>
  <si>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</si>
  <si>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</si>
  <si>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</si>
  <si>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</si>
  <si>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</si>
  <si>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</si>
  <si>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</si>
  <si>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</si>
  <si>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</si>
  <si>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</si>
  <si>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</si>
  <si>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</si>
  <si>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</si>
  <si>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</si>
  <si>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</si>
  <si>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</si>
  <si>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</si>
  <si>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</si>
  <si>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</si>
  <si>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</si>
  <si>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</si>
  <si>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</si>
  <si>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</si>
  <si>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</si>
  <si>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</si>
  <si>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</si>
  <si>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</si>
  <si>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</si>
  <si>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</si>
  <si>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</si>
  <si>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</si>
  <si>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</si>
  <si>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</si>
  <si>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</si>
  <si>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</si>
  <si>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</si>
  <si>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</si>
  <si>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</si>
  <si>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</si>
  <si>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</si>
  <si>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</si>
  <si>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</si>
  <si>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</si>
  <si>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</si>
  <si>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</si>
  <si>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</si>
  <si>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</si>
  <si>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</si>
  <si>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</si>
  <si>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</si>
  <si>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</si>
  <si>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</si>
  <si>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</si>
  <si>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</si>
  <si>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</si>
  <si>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</si>
  <si>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</si>
  <si>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</si>
  <si>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</si>
  <si>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</si>
  <si>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</si>
  <si>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</si>
  <si>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</si>
  <si>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</si>
  <si>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</si>
  <si>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</si>
  <si>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</si>
  <si>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</si>
  <si>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</si>
  <si>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</si>
  <si>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</si>
  <si>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</si>
  <si>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</si>
  <si>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</si>
  <si>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</si>
  <si>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</si>
  <si>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</si>
  <si>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</si>
  <si>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</si>
  <si>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</si>
  <si>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</si>
  <si>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</si>
  <si>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</si>
  <si>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</si>
  <si>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</si>
  <si>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</si>
  <si>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</si>
  <si>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</si>
  <si>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</si>
  <si>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</si>
  <si>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</si>
  <si>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</si>
  <si>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</si>
  <si>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</si>
  <si>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</si>
  <si>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</si>
  <si>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</si>
  <si>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</si>
  <si>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</si>
  <si>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</si>
  <si>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</si>
  <si>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</si>
  <si>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</si>
  <si>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</si>
  <si>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</si>
  <si>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</si>
  <si>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</si>
  <si>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</si>
  <si>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</si>
  <si>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</si>
  <si>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</si>
  <si>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</si>
  <si>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</si>
  <si>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</si>
  <si>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</si>
  <si>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</si>
  <si>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</si>
  <si>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</si>
  <si>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</si>
  <si>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</si>
  <si>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</si>
  <si>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</si>
  <si>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</si>
  <si>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</si>
  <si>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</si>
  <si>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</si>
  <si>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</si>
  <si>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</si>
  <si>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</si>
  <si>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</si>
  <si>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</si>
  <si>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</si>
  <si>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</si>
  <si>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</si>
  <si>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</si>
  <si>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</si>
  <si>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</si>
  <si>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</si>
  <si>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</si>
  <si>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</si>
  <si>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</si>
  <si>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</si>
  <si>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</si>
  <si>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</si>
  <si>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</si>
  <si>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</si>
  <si>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</si>
  <si>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</si>
  <si>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</si>
  <si>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</si>
  <si>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</si>
  <si>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</si>
  <si>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</si>
  <si>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</si>
  <si>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</si>
  <si>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</si>
  <si>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</si>
  <si>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</si>
  <si>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</si>
  <si>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</si>
  <si>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</si>
  <si>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</si>
  <si>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</si>
  <si>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</si>
  <si>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</si>
  <si>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</si>
  <si>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</si>
  <si>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</si>
  <si>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</si>
  <si>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</si>
  <si>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</si>
  <si>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</si>
  <si>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</si>
  <si>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</si>
  <si>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</si>
  <si>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</si>
  <si>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</si>
  <si>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</si>
  <si>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</si>
  <si>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</si>
  <si>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</si>
  <si>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</si>
  <si>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</si>
  <si>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</si>
  <si>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</si>
  <si>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</si>
  <si>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</si>
  <si>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</si>
  <si>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</si>
  <si>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</si>
  <si>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</si>
  <si>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</si>
  <si>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</si>
  <si>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</si>
  <si>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</si>
  <si>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</si>
  <si>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</si>
  <si>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</si>
  <si>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</si>
  <si>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</si>
  <si>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</si>
  <si>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</si>
  <si>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</si>
  <si>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</si>
  <si>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</si>
  <si>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</si>
  <si>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</si>
  <si>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</si>
  <si>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</si>
  <si>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</si>
  <si>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</si>
  <si>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</si>
  <si>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</si>
  <si>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</si>
  <si>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</si>
  <si>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</si>
  <si>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</si>
  <si>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</si>
  <si>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</si>
  <si>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</si>
  <si>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</si>
  <si>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</si>
  <si>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</si>
  <si>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</si>
  <si>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</si>
  <si>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</si>
  <si>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</si>
  <si>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</si>
  <si>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</si>
  <si>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</si>
  <si>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</si>
  <si>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</si>
  <si>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</si>
  <si>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</si>
  <si>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</si>
  <si>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</si>
  <si>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</si>
  <si>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</si>
  <si>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</si>
  <si>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</si>
  <si>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</si>
  <si>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</si>
  <si>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</si>
  <si>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</si>
  <si>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</si>
  <si>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</si>
  <si>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</si>
  <si>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</si>
  <si>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</si>
  <si>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</si>
  <si>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</si>
  <si>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</si>
  <si>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</si>
  <si>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</si>
  <si>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</si>
  <si>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</si>
  <si>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</si>
  <si>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</si>
  <si>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</si>
  <si>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</si>
  <si>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</si>
  <si>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</si>
  <si>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</si>
  <si>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</si>
  <si>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</si>
  <si>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</si>
  <si>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</si>
  <si>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</si>
  <si>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</si>
  <si>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</si>
  <si>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</si>
  <si>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</si>
  <si>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</si>
  <si>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</si>
  <si>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</si>
  <si>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</si>
  <si>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</si>
  <si>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</si>
  <si>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</si>
  <si>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</si>
  <si>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</si>
  <si>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</si>
  <si>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</si>
  <si>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</si>
  <si>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</si>
  <si>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</si>
  <si>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</si>
  <si>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</si>
  <si>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</si>
  <si>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</si>
  <si>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</si>
  <si>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</si>
  <si>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</si>
  <si>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</si>
  <si>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</si>
  <si>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</si>
  <si>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</si>
  <si>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</si>
  <si>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</si>
  <si>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</si>
  <si>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</si>
  <si>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</si>
  <si>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</si>
  <si>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</si>
  <si>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</si>
  <si>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</si>
  <si>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</si>
  <si>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</si>
  <si>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</si>
  <si>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</si>
  <si>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</si>
  <si>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</si>
  <si>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</si>
  <si>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</si>
  <si>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</si>
  <si>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</si>
  <si>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</si>
  <si>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</si>
  <si>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</si>
  <si>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</si>
  <si>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</si>
  <si>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</si>
  <si>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</si>
  <si>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</si>
  <si>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</si>
  <si>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</si>
  <si>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</si>
  <si>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</si>
  <si>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</si>
  <si>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</si>
  <si>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</si>
  <si>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</si>
  <si>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</si>
  <si>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</si>
  <si>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</si>
  <si>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</si>
  <si>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</si>
  <si>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</si>
  <si>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</si>
  <si>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</si>
  <si>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</si>
  <si>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</si>
  <si>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</si>
  <si>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</si>
  <si>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</si>
  <si>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</si>
  <si>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</si>
  <si>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</si>
  <si>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</si>
  <si>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</si>
  <si>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</si>
  <si>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</si>
  <si>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</si>
  <si>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</si>
  <si>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</si>
  <si>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</si>
  <si>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</si>
  <si>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</si>
  <si>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</si>
  <si>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</si>
  <si>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</si>
  <si>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</si>
  <si>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</si>
  <si>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</si>
  <si>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</si>
  <si>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</si>
  <si>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</si>
  <si>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</si>
  <si>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</si>
  <si>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</si>
  <si>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</si>
  <si>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</si>
  <si>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</si>
  <si>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</si>
  <si>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</si>
  <si>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</si>
  <si>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</si>
  <si>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</si>
  <si>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</si>
  <si>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</si>
  <si>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</si>
  <si>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</si>
  <si>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</si>
  <si>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</si>
  <si>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</si>
  <si>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</si>
  <si>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</si>
  <si>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</si>
  <si>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</si>
  <si>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</si>
  <si>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</si>
  <si>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</si>
  <si>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</si>
  <si>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</si>
  <si>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</si>
  <si>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</si>
  <si>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</si>
  <si>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</si>
  <si>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</si>
  <si>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</si>
  <si>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</si>
  <si>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</si>
  <si>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</si>
  <si>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</si>
  <si>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</si>
  <si>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</si>
  <si>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</si>
  <si>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</si>
  <si>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</si>
  <si>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</si>
  <si>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</si>
  <si>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</si>
  <si>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</si>
  <si>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</si>
  <si>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</si>
  <si>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</si>
  <si>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</si>
  <si>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</si>
  <si>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</si>
  <si>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</si>
  <si>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</si>
  <si>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</si>
  <si>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</si>
  <si>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</si>
  <si>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</si>
  <si>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</si>
  <si>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</si>
  <si>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</si>
  <si>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</si>
  <si>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</si>
  <si>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</si>
  <si>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</si>
  <si>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</si>
  <si>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</si>
  <si>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</si>
  <si>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</si>
  <si>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</si>
  <si>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</si>
  <si>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</si>
  <si>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</si>
  <si>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</si>
  <si>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</si>
  <si>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</si>
  <si>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</si>
  <si>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</si>
  <si>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</si>
  <si>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</si>
  <si>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</si>
  <si>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</si>
  <si>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</si>
  <si>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</si>
  <si>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</si>
  <si>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</si>
  <si>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</si>
  <si>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</si>
  <si>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</si>
  <si>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</si>
  <si>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</si>
  <si>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</si>
  <si>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</si>
  <si>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</si>
  <si>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</si>
  <si>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</si>
  <si>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</si>
  <si>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</si>
  <si>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</si>
  <si>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</si>
  <si>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</si>
  <si>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</si>
  <si>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</si>
  <si>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</si>
  <si>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</si>
  <si>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</si>
  <si>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</si>
  <si>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</si>
  <si>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</si>
  <si>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</si>
  <si>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</si>
  <si>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</si>
  <si>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</si>
  <si>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</si>
  <si>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</si>
  <si>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</si>
  <si>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</si>
  <si>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</si>
  <si>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</si>
  <si>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</si>
  <si>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</si>
  <si>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</si>
  <si>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</si>
  <si>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</si>
  <si>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</si>
  <si>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</si>
  <si>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</si>
  <si>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</si>
  <si>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</si>
  <si>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</si>
  <si>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</si>
  <si>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</si>
  <si>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</si>
  <si>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</si>
  <si>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</si>
  <si>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</si>
  <si>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</si>
  <si>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</si>
  <si>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</si>
  <si>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</si>
  <si>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</si>
  <si>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</si>
  <si>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</si>
  <si>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</si>
  <si>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</si>
  <si>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</si>
  <si>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</si>
  <si>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</si>
  <si>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</si>
  <si>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</si>
  <si>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</si>
  <si>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</si>
  <si>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</si>
  <si>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</si>
  <si>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</si>
  <si>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</si>
  <si>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</si>
  <si>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</si>
  <si>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</si>
  <si>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</si>
  <si>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</si>
  <si>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</si>
  <si>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</si>
  <si>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</si>
  <si>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</si>
  <si>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</si>
  <si>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</si>
  <si>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</si>
  <si>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</si>
  <si>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</si>
  <si>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</si>
  <si>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</si>
  <si>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</si>
  <si>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</si>
  <si>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</si>
  <si>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</si>
  <si>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</si>
  <si>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</si>
  <si>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</si>
  <si>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</si>
  <si>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</si>
  <si>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</si>
  <si>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</si>
  <si>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</si>
  <si>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</si>
  <si>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</si>
  <si>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</si>
  <si>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</si>
  <si>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</si>
  <si>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</si>
  <si>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</si>
  <si>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</si>
  <si>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</si>
  <si>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</si>
  <si>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</si>
  <si>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</si>
  <si>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</si>
  <si>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</si>
  <si>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</si>
  <si>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</si>
  <si>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</si>
  <si>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</si>
  <si>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</si>
  <si>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</si>
  <si>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</si>
  <si>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</si>
  <si>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</si>
  <si>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</si>
  <si>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</si>
  <si>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</si>
  <si>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</si>
  <si>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</si>
  <si>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</si>
  <si>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</si>
  <si>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</si>
  <si>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</si>
  <si>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</si>
  <si>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</si>
  <si>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</si>
  <si>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</si>
  <si>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</si>
  <si>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</si>
  <si>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</si>
  <si>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</si>
  <si>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</si>
  <si>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</si>
  <si>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</si>
  <si>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</si>
  <si>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</si>
  <si>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</si>
  <si>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</si>
  <si>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</si>
  <si>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</si>
  <si>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</si>
  <si>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</si>
  <si>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</si>
  <si>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</si>
  <si>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</si>
  <si>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</si>
  <si>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</si>
  <si>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</si>
  <si>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</si>
  <si>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</si>
  <si>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</si>
  <si>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</si>
  <si>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</si>
  <si>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</si>
  <si>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</si>
  <si>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</si>
  <si>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</si>
  <si>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</si>
  <si>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</si>
  <si>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</si>
  <si>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</si>
  <si>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</si>
  <si>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</si>
  <si>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</si>
  <si>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</si>
  <si>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</si>
  <si>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</si>
  <si>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</si>
  <si>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</si>
  <si>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</si>
  <si>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</si>
  <si>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</si>
  <si>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</si>
  <si>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</si>
  <si>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</si>
  <si>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</si>
  <si>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</si>
  <si>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</si>
  <si>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</si>
  <si>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</si>
  <si>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</si>
  <si>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</si>
  <si>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</si>
  <si>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</si>
  <si>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</si>
  <si>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</si>
  <si>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</si>
  <si>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</si>
  <si>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</si>
  <si>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</si>
  <si>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</si>
  <si>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</si>
  <si>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</si>
  <si>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</si>
  <si>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</si>
  <si>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</si>
  <si>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</si>
  <si>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</si>
  <si>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</si>
  <si>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</si>
  <si>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</si>
  <si>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</si>
  <si>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</si>
  <si>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</si>
  <si>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</si>
  <si>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</si>
  <si>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</si>
  <si>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</si>
  <si>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</si>
  <si>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</si>
  <si>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</si>
  <si>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</si>
  <si>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</si>
  <si>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</si>
  <si>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</si>
  <si>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</si>
  <si>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</si>
  <si>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</si>
  <si>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</si>
  <si>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</si>
  <si>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</si>
  <si>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</si>
  <si>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</si>
  <si>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</si>
  <si>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</si>
  <si>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</si>
  <si>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</si>
  <si>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</si>
  <si>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</si>
  <si>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</si>
  <si>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</si>
  <si>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</si>
  <si>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</si>
  <si>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</si>
  <si>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</si>
  <si>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</si>
  <si>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</si>
  <si>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</si>
  <si>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</si>
  <si>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</si>
  <si>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</si>
  <si>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</si>
  <si>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</si>
  <si>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</si>
  <si>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</si>
  <si>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</si>
  <si>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</si>
  <si>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</si>
  <si>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</si>
  <si>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</si>
  <si>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</si>
  <si>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</si>
  <si>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</si>
  <si>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</si>
  <si>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</si>
  <si>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</si>
  <si>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</si>
  <si>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</si>
  <si>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</si>
  <si>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</si>
  <si>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</si>
  <si>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</si>
  <si>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</si>
  <si>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</si>
  <si>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</si>
  <si>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</si>
  <si>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</si>
  <si>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</si>
  <si>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</si>
  <si>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</si>
  <si>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</si>
  <si>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</si>
  <si>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</si>
  <si>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</si>
  <si>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</si>
  <si>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</si>
  <si>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</si>
  <si>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</si>
  <si>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</si>
  <si>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</si>
  <si>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</si>
  <si>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</si>
  <si>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</si>
  <si>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</si>
  <si>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</si>
  <si>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</si>
  <si>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</si>
  <si>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</si>
  <si>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</si>
  <si>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</si>
  <si>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</si>
  <si>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</si>
  <si>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</si>
  <si>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</si>
  <si>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</si>
  <si>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</si>
  <si>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</si>
  <si>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</si>
  <si>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</si>
  <si>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</si>
  <si>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</si>
  <si>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</si>
  <si>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</si>
  <si>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</si>
  <si>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</si>
  <si>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</si>
  <si>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</si>
  <si>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</si>
  <si>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</si>
  <si>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</si>
  <si>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</si>
  <si>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</si>
  <si>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</si>
  <si>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</si>
  <si>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</si>
  <si>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</si>
  <si>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</si>
  <si>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</si>
  <si>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</si>
  <si>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</si>
  <si>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</si>
  <si>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</si>
  <si>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</si>
  <si>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</si>
  <si>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</si>
  <si>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</si>
  <si>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</si>
  <si>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</si>
  <si>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</si>
  <si>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</si>
  <si>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</si>
  <si>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</si>
  <si>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</si>
  <si>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</si>
  <si>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</si>
  <si>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</si>
  <si>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</si>
  <si>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</si>
  <si>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</si>
  <si>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</si>
  <si>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</si>
  <si>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</si>
  <si>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</si>
  <si>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</si>
  <si>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</si>
  <si>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</si>
  <si>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</si>
  <si>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</si>
  <si>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</si>
  <si>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</si>
  <si>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</si>
  <si>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</si>
  <si>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</si>
  <si>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</si>
  <si>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</si>
  <si>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</si>
  <si>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</si>
  <si>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</si>
  <si>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</si>
  <si>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</si>
  <si>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</si>
  <si>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</si>
  <si>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</si>
  <si>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</si>
  <si>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</si>
  <si>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</si>
  <si>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</si>
  <si>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</si>
  <si>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</si>
  <si>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</si>
  <si>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</si>
  <si>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</si>
  <si>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</si>
  <si>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</si>
  <si>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</si>
  <si>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</si>
  <si>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</si>
  <si>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</si>
  <si>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</si>
  <si>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</si>
  <si>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</si>
  <si>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</si>
  <si>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</si>
  <si>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</si>
  <si>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</si>
  <si>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</si>
  <si>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</si>
  <si>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</si>
  <si>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</si>
  <si>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</si>
  <si>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</si>
  <si>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</si>
  <si>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</si>
  <si>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</si>
  <si>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</si>
  <si>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</si>
  <si>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</si>
  <si>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</si>
  <si>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</si>
  <si>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</si>
  <si>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</si>
  <si>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</si>
  <si>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</si>
  <si>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</si>
  <si>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</si>
  <si>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</si>
  <si>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</si>
  <si>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</si>
  <si>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</si>
  <si>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</si>
  <si>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</si>
  <si>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</si>
  <si>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</si>
  <si>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</si>
  <si>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</si>
  <si>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</si>
  <si>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</si>
  <si>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</si>
  <si>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</si>
  <si>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</si>
  <si>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</si>
  <si>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</si>
  <si>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</si>
  <si>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</si>
  <si>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</si>
  <si>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</si>
  <si>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</si>
  <si>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</si>
  <si>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</si>
  <si>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</si>
  <si>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</si>
  <si>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</si>
  <si>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</si>
  <si>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</si>
  <si>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</si>
  <si>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</si>
  <si>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</si>
  <si>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</si>
  <si>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</si>
  <si>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</si>
  <si>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</si>
  <si>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</si>
  <si>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</si>
  <si>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</si>
  <si>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</si>
  <si>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</si>
  <si>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</si>
  <si>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</si>
  <si>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</si>
  <si>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</si>
  <si>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</si>
  <si>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</si>
  <si>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</si>
  <si>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</si>
  <si>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</si>
  <si>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</si>
  <si>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</si>
  <si>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</si>
  <si>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</si>
  <si>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</si>
  <si>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</si>
  <si>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</si>
  <si>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</si>
  <si>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</si>
  <si>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</si>
  <si>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</si>
  <si>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</si>
  <si>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</si>
  <si>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</si>
  <si>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</si>
  <si>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</si>
  <si>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</si>
  <si>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</si>
  <si>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</si>
  <si>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</si>
  <si>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</si>
  <si>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</si>
  <si>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</si>
  <si>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</si>
  <si>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</si>
  <si>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</si>
  <si>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</si>
  <si>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</si>
  <si>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</si>
  <si>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</si>
  <si>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</si>
  <si>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</si>
  <si>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</si>
  <si>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</si>
  <si>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</si>
  <si>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</si>
  <si>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</si>
  <si>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</si>
  <si>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</si>
  <si>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</si>
  <si>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</si>
  <si>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</si>
  <si>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</si>
  <si>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</si>
  <si>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</si>
  <si>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</si>
  <si>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</si>
  <si>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</si>
  <si>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</si>
  <si>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</si>
  <si>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</si>
  <si>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</si>
  <si>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</si>
  <si>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</si>
  <si>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</si>
  <si>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</si>
  <si>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</si>
  <si>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</si>
  <si>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</si>
  <si>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</si>
  <si>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</si>
  <si>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</si>
  <si>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</si>
  <si>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</si>
  <si>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</si>
  <si>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</si>
  <si>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</si>
  <si>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</si>
  <si>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</si>
  <si>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</si>
  <si>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</si>
  <si>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</si>
  <si>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</si>
  <si>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</si>
  <si>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</si>
  <si>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</si>
  <si>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</si>
  <si>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</si>
  <si>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</si>
  <si>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</si>
  <si>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</si>
  <si>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</si>
  <si>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</si>
  <si>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</si>
  <si>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</si>
  <si>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</si>
  <si>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</si>
  <si>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</si>
  <si>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</si>
  <si>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</si>
  <si>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</si>
  <si>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</si>
  <si>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</si>
  <si>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</si>
  <si>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</si>
  <si>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</si>
  <si>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</si>
  <si>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</si>
  <si>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</si>
  <si>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</si>
  <si>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</si>
  <si>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</si>
  <si>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</si>
  <si>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</si>
  <si>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</si>
  <si>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</si>
  <si>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</si>
  <si>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</si>
  <si>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</si>
  <si>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</si>
  <si>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</si>
  <si>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</si>
  <si>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</si>
  <si>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</si>
  <si>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</si>
  <si>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</si>
  <si>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</si>
  <si>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</si>
  <si>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</si>
  <si>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</si>
  <si>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</si>
  <si>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</si>
  <si>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</si>
  <si>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</si>
  <si>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</si>
  <si>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</si>
  <si>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</si>
  <si>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</si>
  <si>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</si>
  <si>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</si>
  <si>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</si>
  <si>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</si>
  <si>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</si>
  <si>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</si>
  <si>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</si>
  <si>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</si>
  <si>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</si>
  <si>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</si>
  <si>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</si>
  <si>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</si>
  <si>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</si>
  <si>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</si>
  <si>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</si>
  <si>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</si>
  <si>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</si>
  <si>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</si>
  <si>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</si>
  <si>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</si>
  <si>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</si>
  <si>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</si>
  <si>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</si>
  <si>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</si>
  <si>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</si>
  <si>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</si>
  <si>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</si>
  <si>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</si>
  <si>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</si>
  <si>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</si>
  <si>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</si>
  <si>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</si>
  <si>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</si>
  <si>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</si>
  <si>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</si>
  <si>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</si>
  <si>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</si>
  <si>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</si>
  <si>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</si>
  <si>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</si>
  <si>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</si>
  <si>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</si>
  <si>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</si>
  <si>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</si>
  <si>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</si>
  <si>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</si>
  <si>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</si>
  <si>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</si>
  <si>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</si>
  <si>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</si>
  <si>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</si>
  <si>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</si>
  <si>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</si>
  <si>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</si>
  <si>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</si>
  <si>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</si>
  <si>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</si>
  <si>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</si>
  <si>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</si>
  <si>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</si>
  <si>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</si>
  <si>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</si>
  <si>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</si>
  <si>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</si>
  <si>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</si>
  <si>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</si>
  <si>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</si>
  <si>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</si>
  <si>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</si>
  <si>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</si>
  <si>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</si>
  <si>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</si>
  <si>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</si>
  <si>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</si>
  <si>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</si>
  <si>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</si>
  <si>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</si>
  <si>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</si>
  <si>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</si>
  <si>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</si>
  <si>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</si>
  <si>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</si>
  <si>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</si>
  <si>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</si>
  <si>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</si>
  <si>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</si>
  <si>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</si>
  <si>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</si>
  <si>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</si>
  <si>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</si>
  <si>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</si>
  <si>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</si>
  <si>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</si>
  <si>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</si>
  <si>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</si>
  <si>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</si>
  <si>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</si>
  <si>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</si>
  <si>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</si>
  <si>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</si>
  <si>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</si>
  <si>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</si>
  <si>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</si>
  <si>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</si>
  <si>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</si>
  <si>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</si>
  <si>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</si>
  <si>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</si>
  <si>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</si>
  <si>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</si>
  <si>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</si>
  <si>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</si>
  <si>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</si>
  <si>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</si>
  <si>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</si>
  <si>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</si>
  <si>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</si>
  <si>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</si>
  <si>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</si>
  <si>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</si>
  <si>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</si>
  <si>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</si>
  <si>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</si>
  <si>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</si>
  <si>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</si>
  <si>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</si>
  <si>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</si>
  <si>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</si>
  <si>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</si>
  <si>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</si>
  <si>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</si>
  <si>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</si>
  <si>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</si>
  <si>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</si>
  <si>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</si>
  <si>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</si>
  <si>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</si>
  <si>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</si>
  <si>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</si>
  <si>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</si>
  <si>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</si>
  <si>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</si>
  <si>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</si>
  <si>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</si>
  <si>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</si>
  <si>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</si>
  <si>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</si>
  <si>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</si>
  <si>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</si>
  <si>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</si>
  <si>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</si>
  <si>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</si>
  <si>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</si>
  <si>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</si>
  <si>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</si>
  <si>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</si>
  <si>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</si>
  <si>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</si>
  <si>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</si>
  <si>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</si>
  <si>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</si>
  <si>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</si>
  <si>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</si>
  <si>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</si>
  <si>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</si>
  <si>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</si>
  <si>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</si>
  <si>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</si>
  <si>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</si>
  <si>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</si>
  <si>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</si>
  <si>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</si>
  <si>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</si>
  <si>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</si>
  <si>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</si>
  <si>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</si>
  <si>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</si>
  <si>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</si>
  <si>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</si>
  <si>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</si>
  <si>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</si>
  <si>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</si>
  <si>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</si>
  <si>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</si>
  <si>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</si>
  <si>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</si>
  <si>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</si>
  <si>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</si>
  <si>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</si>
  <si>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</si>
  <si>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</si>
  <si>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</si>
  <si>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</si>
  <si>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</si>
  <si>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</si>
  <si>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</si>
  <si>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</si>
  <si>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</si>
  <si>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</si>
  <si>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</si>
  <si>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</si>
  <si>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</si>
  <si>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</si>
  <si>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</si>
  <si>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</si>
  <si>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</si>
  <si>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</si>
  <si>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</si>
  <si>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</si>
  <si>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</si>
  <si>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</si>
  <si>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</si>
  <si>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</si>
  <si>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</si>
  <si>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</si>
  <si>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</si>
  <si>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</si>
  <si>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</si>
  <si>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</si>
  <si>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</si>
  <si>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</si>
  <si>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</si>
  <si>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</si>
  <si>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</si>
  <si>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</si>
  <si>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</si>
  <si>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</si>
  <si>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</si>
  <si>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</si>
  <si>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</si>
  <si>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</si>
  <si>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</si>
  <si>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</si>
  <si>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</si>
  <si>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</si>
  <si>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</si>
  <si>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</si>
  <si>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</si>
  <si>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</si>
  <si>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</si>
  <si>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</si>
  <si>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</si>
  <si>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</si>
  <si>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</si>
  <si>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</si>
  <si>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</si>
  <si>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</si>
  <si>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</si>
  <si>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</si>
  <si>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</si>
  <si>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</si>
  <si>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</si>
  <si>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</si>
  <si>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</si>
  <si>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</si>
  <si>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</si>
  <si>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</si>
  <si>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</si>
  <si>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</si>
  <si>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</si>
  <si>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</si>
  <si>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</si>
  <si>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</si>
  <si>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</si>
  <si>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</si>
  <si>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</si>
  <si>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</si>
  <si>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</si>
  <si>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</si>
  <si>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</si>
  <si>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</si>
  <si>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</si>
  <si>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</si>
  <si>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</si>
  <si>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</si>
  <si>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</si>
  <si>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</si>
  <si>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</si>
  <si>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</si>
  <si>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</si>
  <si>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</si>
  <si>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</si>
  <si>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</si>
  <si>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</si>
  <si>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</si>
  <si>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</si>
  <si>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</si>
  <si>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</si>
  <si>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</si>
  <si>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</si>
  <si>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</si>
  <si>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</si>
  <si>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</si>
  <si>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</si>
  <si>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</si>
  <si>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</si>
  <si>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</si>
  <si>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</si>
  <si>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</si>
  <si>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</si>
  <si>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</si>
  <si>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</si>
  <si>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</si>
  <si>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</si>
  <si>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</si>
  <si>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</si>
  <si>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</si>
  <si>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</si>
  <si>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</si>
  <si>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</si>
  <si>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</si>
  <si>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</si>
  <si>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</si>
  <si>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</si>
  <si>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</si>
  <si>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</si>
  <si>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</si>
  <si>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</si>
  <si>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</si>
  <si>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</si>
  <si>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</si>
  <si>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</si>
  <si>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</si>
  <si>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</si>
  <si>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</si>
  <si>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</si>
  <si>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</si>
  <si>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</si>
  <si>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</si>
  <si>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</si>
  <si>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</si>
  <si>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</si>
  <si>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</si>
  <si>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</si>
  <si>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</si>
  <si>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</si>
  <si>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</si>
  <si>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</si>
  <si>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</si>
  <si>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</si>
  <si>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</si>
  <si>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</si>
  <si>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</si>
  <si>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</si>
  <si>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</si>
  <si>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</si>
  <si>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</si>
  <si>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</si>
  <si>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</si>
  <si>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</si>
  <si>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</si>
  <si>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</si>
  <si>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</si>
  <si>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</si>
  <si>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</si>
  <si>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</si>
  <si>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</si>
  <si>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</si>
  <si>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</si>
  <si>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</si>
  <si>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</si>
  <si>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</si>
  <si>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</si>
  <si>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</si>
  <si>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</si>
  <si>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</si>
  <si>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</si>
  <si>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</si>
  <si>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</si>
  <si>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</si>
  <si>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</si>
  <si>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</si>
  <si>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</si>
  <si>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</si>
  <si>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</si>
  <si>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</si>
  <si>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</si>
  <si>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</si>
  <si>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</si>
  <si>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</si>
  <si>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</si>
  <si>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</si>
  <si>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</si>
  <si>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</si>
  <si>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</si>
  <si>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</si>
  <si>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</si>
  <si>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</si>
  <si>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</si>
  <si>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</si>
  <si>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</si>
  <si>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</si>
  <si>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</si>
  <si>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</si>
  <si>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</si>
  <si>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</si>
  <si>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</si>
  <si>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</si>
  <si>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</si>
  <si>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</si>
  <si>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</si>
  <si>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</si>
  <si>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</si>
  <si>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</si>
  <si>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</si>
  <si>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</si>
  <si>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</si>
  <si>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</si>
  <si>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</si>
  <si>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</si>
  <si>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</si>
  <si>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</si>
  <si>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</si>
  <si>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</si>
  <si>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</si>
  <si>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</si>
  <si>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</si>
  <si>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</si>
  <si>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</si>
  <si>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</si>
  <si>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</si>
  <si>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</si>
  <si>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</si>
  <si>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</si>
  <si>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</si>
  <si>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</si>
  <si>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</si>
  <si>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</si>
  <si>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</si>
  <si>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</si>
  <si>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</si>
  <si>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</si>
  <si>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</si>
  <si>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</si>
  <si>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</si>
  <si>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</si>
  <si>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</si>
  <si>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</si>
  <si>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</si>
  <si>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</si>
  <si>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</si>
  <si>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</si>
  <si>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</si>
  <si>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</si>
  <si>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</si>
  <si>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</si>
  <si>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</si>
  <si>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</si>
  <si>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</si>
  <si>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</si>
  <si>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</si>
  <si>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</si>
  <si>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</si>
  <si>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</si>
  <si>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</si>
  <si>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</si>
  <si>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</si>
  <si>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</si>
  <si>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</si>
  <si>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</si>
  <si>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</si>
  <si>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</si>
  <si>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</si>
  <si>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</si>
  <si>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</si>
  <si>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</si>
  <si>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</si>
  <si>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</si>
  <si>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</si>
  <si>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</si>
  <si>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</si>
  <si>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</si>
  <si>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</si>
  <si>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</si>
  <si>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</si>
  <si>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</si>
  <si>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</si>
  <si>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</si>
  <si>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</si>
  <si>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</si>
  <si>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</si>
  <si>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</si>
  <si>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</si>
  <si>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</si>
  <si>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</si>
  <si>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</si>
  <si>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</si>
  <si>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</si>
  <si>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</si>
  <si>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</si>
  <si>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</si>
  <si>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</si>
  <si>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</si>
  <si>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</si>
  <si>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</si>
  <si>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</si>
  <si>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</si>
  <si>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</si>
  <si>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</si>
  <si>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</si>
  <si>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</si>
  <si>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</si>
  <si>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</si>
  <si>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</si>
  <si>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</si>
  <si>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</si>
  <si>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</si>
  <si>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</si>
  <si>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</si>
  <si>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</si>
  <si>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</si>
  <si>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</si>
  <si>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</si>
  <si>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</si>
  <si>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</si>
  <si>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</si>
  <si>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</si>
  <si>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</si>
  <si>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</si>
  <si>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</si>
  <si>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</si>
  <si>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</si>
  <si>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</si>
  <si>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</si>
  <si>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</si>
  <si>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</si>
  <si>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</si>
  <si>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</si>
  <si>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</si>
  <si>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</si>
  <si>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</si>
  <si>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</si>
  <si>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</si>
  <si>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</si>
  <si>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</si>
  <si>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</si>
  <si>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</si>
  <si>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</si>
  <si>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</si>
  <si>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</si>
  <si>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</si>
  <si>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</si>
  <si>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</si>
  <si>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</si>
  <si>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</si>
  <si>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</si>
  <si>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</si>
  <si>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</si>
  <si>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</si>
  <si>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</si>
  <si>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</si>
  <si>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</si>
  <si>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</si>
  <si>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</si>
  <si>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</si>
  <si>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</si>
  <si>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</si>
  <si>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</si>
  <si>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</si>
  <si>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</si>
  <si>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</si>
  <si>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</si>
  <si>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</si>
  <si>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</si>
  <si>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</si>
  <si>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</si>
  <si>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</si>
  <si>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</si>
  <si>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</si>
  <si>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</si>
  <si>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</si>
  <si>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</si>
  <si>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</si>
  <si>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</si>
  <si>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</si>
  <si>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</si>
  <si>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</si>
  <si>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</si>
  <si>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</si>
  <si>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</si>
  <si>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</si>
  <si>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</si>
  <si>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</si>
  <si>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</si>
  <si>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</si>
  <si>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</si>
  <si>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</si>
  <si>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</si>
  <si>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</si>
  <si>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</si>
  <si>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</si>
  <si>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</si>
  <si>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</si>
  <si>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</si>
  <si>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</si>
  <si>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</si>
  <si>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</si>
  <si>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</si>
  <si>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</si>
  <si>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</si>
  <si>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</si>
  <si>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</si>
  <si>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</si>
  <si>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</si>
  <si>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</si>
  <si>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</si>
  <si>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</si>
  <si>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</si>
  <si>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</si>
  <si>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</si>
  <si>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</si>
  <si>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</si>
  <si>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</si>
  <si>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</si>
  <si>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</si>
  <si>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</si>
  <si>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</si>
  <si>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</si>
  <si>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</si>
  <si>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</si>
  <si>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</si>
  <si>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</si>
  <si>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</si>
  <si>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</si>
  <si>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</si>
  <si>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</si>
  <si>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</si>
  <si>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</si>
  <si>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</si>
  <si>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</si>
  <si>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</si>
  <si>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</si>
  <si>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</si>
  <si>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</si>
  <si>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</si>
  <si>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</si>
  <si>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</si>
  <si>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</si>
  <si>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</si>
  <si>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</si>
  <si>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</si>
  <si>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</si>
  <si>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</si>
  <si>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</si>
  <si>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</si>
  <si>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</si>
  <si>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</si>
  <si>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</si>
  <si>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</si>
  <si>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</si>
  <si>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</si>
  <si>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</si>
  <si>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</si>
  <si>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</si>
  <si>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</si>
  <si>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</si>
  <si>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</si>
  <si>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</si>
  <si>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</si>
  <si>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</si>
  <si>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</si>
  <si>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</si>
  <si>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</si>
  <si>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</si>
  <si>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</si>
  <si>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</si>
  <si>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</si>
  <si>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</si>
  <si>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</si>
  <si>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</si>
  <si>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</si>
  <si>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</si>
  <si>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</si>
  <si>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</si>
  <si>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</si>
  <si>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</si>
  <si>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</si>
  <si>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</si>
  <si>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</si>
  <si>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</si>
  <si>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</si>
  <si>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</si>
  <si>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</si>
  <si>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</si>
  <si>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</si>
  <si>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</si>
  <si>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</si>
  <si>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</si>
  <si>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</si>
  <si>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</si>
  <si>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</si>
  <si>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</si>
  <si>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</si>
  <si>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</si>
  <si>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</si>
  <si>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</si>
  <si>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</si>
  <si>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</si>
  <si>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</si>
  <si>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</si>
  <si>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</si>
  <si>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</si>
  <si>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</si>
  <si>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</si>
  <si>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</si>
  <si>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</si>
  <si>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</si>
  <si>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</si>
  <si>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</si>
  <si>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</si>
  <si>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</si>
  <si>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</si>
  <si>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</si>
  <si>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</si>
  <si>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</si>
  <si>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</si>
  <si>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</si>
  <si>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</si>
  <si>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</si>
  <si>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</si>
  <si>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</si>
  <si>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</si>
  <si>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</si>
  <si>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</si>
  <si>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</si>
  <si>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</si>
  <si>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</si>
  <si>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</si>
  <si>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</si>
  <si>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</si>
  <si>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</si>
  <si>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</si>
  <si>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</si>
  <si>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</si>
  <si>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</si>
  <si>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</si>
  <si>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</si>
  <si>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</si>
  <si>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</si>
  <si>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</si>
  <si>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</si>
  <si>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</si>
  <si>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</si>
  <si>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</si>
  <si>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</si>
  <si>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</si>
  <si>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</si>
  <si>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</si>
  <si>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</si>
  <si>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</si>
  <si>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</si>
  <si>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</si>
  <si>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</si>
  <si>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</si>
  <si>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</si>
  <si>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</si>
  <si>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</si>
  <si>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</si>
  <si>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</si>
  <si>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</si>
  <si>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</si>
  <si>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</si>
  <si>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</si>
  <si>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</si>
  <si>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</si>
  <si>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</si>
  <si>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</si>
  <si>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</si>
  <si>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</si>
  <si>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</si>
  <si>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</si>
  <si>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</si>
  <si>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</si>
  <si>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</si>
  <si>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</si>
  <si>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</si>
  <si>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</si>
  <si>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</si>
  <si>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</si>
  <si>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</si>
  <si>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</si>
  <si>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</si>
  <si>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</si>
  <si>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</si>
  <si>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</si>
  <si>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</si>
  <si>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</si>
  <si>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</si>
  <si>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</si>
  <si>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</si>
  <si>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</si>
  <si>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</si>
  <si>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</si>
  <si>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</si>
  <si>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</si>
  <si>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</si>
  <si>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</si>
  <si>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</si>
  <si>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</si>
  <si>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</si>
  <si>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</si>
  <si>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</si>
  <si>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</si>
  <si>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</si>
  <si>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</si>
  <si>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</si>
  <si>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</si>
  <si>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</si>
  <si>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</si>
  <si>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</si>
  <si>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</si>
  <si>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</si>
  <si>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</si>
  <si>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</si>
  <si>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</si>
  <si>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</si>
  <si>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</si>
  <si>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</si>
  <si>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</si>
  <si>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</si>
  <si>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</si>
  <si>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</si>
  <si>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</si>
  <si>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</si>
  <si>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</si>
  <si>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</si>
  <si>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</si>
  <si>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</si>
  <si>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</si>
  <si>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</si>
  <si>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</si>
  <si>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</si>
  <si>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</si>
  <si>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</si>
  <si>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</si>
  <si>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</si>
  <si>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</si>
  <si>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</si>
  <si>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</si>
  <si>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</si>
  <si>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</si>
  <si>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</si>
  <si>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</si>
  <si>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</si>
  <si>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</si>
  <si>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</si>
  <si>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</si>
  <si>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</si>
  <si>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</si>
  <si>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</si>
  <si>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</si>
  <si>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</si>
  <si>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</si>
  <si>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</si>
  <si>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</si>
  <si>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</si>
  <si>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</si>
  <si>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</si>
  <si>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</si>
  <si>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</si>
  <si>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</si>
  <si>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</si>
  <si>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</si>
  <si>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</si>
  <si>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</si>
  <si>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</si>
  <si>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</si>
  <si>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</si>
  <si>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</si>
  <si>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</si>
  <si>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</si>
  <si>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</si>
  <si>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</si>
  <si>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</si>
  <si>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</si>
  <si>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</si>
  <si>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</si>
  <si>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</si>
  <si>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</si>
  <si>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</si>
  <si>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</si>
  <si>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</si>
  <si>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</si>
  <si>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</si>
  <si>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</si>
  <si>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</si>
  <si>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</si>
  <si>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</si>
  <si>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</si>
  <si>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</si>
  <si>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</si>
  <si>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</si>
  <si>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</si>
  <si>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</si>
  <si>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</si>
  <si>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</si>
  <si>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</si>
  <si>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</si>
  <si>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</si>
  <si>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</si>
  <si>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</si>
  <si>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</si>
  <si>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</si>
  <si>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</si>
  <si>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</si>
  <si>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</si>
  <si>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</si>
  <si>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</si>
  <si>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</si>
  <si>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</si>
  <si>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</si>
  <si>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</si>
  <si>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</si>
  <si>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</si>
  <si>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</si>
  <si>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</si>
  <si>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</si>
  <si>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</si>
  <si>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</si>
  <si>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</si>
  <si>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</si>
  <si>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</si>
  <si>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</si>
  <si>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</si>
  <si>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</si>
  <si>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</si>
  <si>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</si>
  <si>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</si>
  <si>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</si>
  <si>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</si>
  <si>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</si>
  <si>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</si>
  <si>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</si>
  <si>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</si>
  <si>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</si>
  <si>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</si>
  <si>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</si>
  <si>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</si>
  <si>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</si>
  <si>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</si>
  <si>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</si>
  <si>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</si>
  <si>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</si>
  <si>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</si>
  <si>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</si>
  <si>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</si>
  <si>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</si>
  <si>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</si>
  <si>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</si>
  <si>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</si>
  <si>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</si>
  <si>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</si>
  <si>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</si>
  <si>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</si>
  <si>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</si>
  <si>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</si>
  <si>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</si>
  <si>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</si>
  <si>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</si>
  <si>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</si>
  <si>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</si>
  <si>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</si>
  <si>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</si>
  <si>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</si>
  <si>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</si>
  <si>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</si>
  <si>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</si>
  <si>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</si>
  <si>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</si>
  <si>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</si>
  <si>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</si>
  <si>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</si>
  <si>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</si>
  <si>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</si>
  <si>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</si>
  <si>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</si>
  <si>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</si>
  <si>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</si>
  <si>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</si>
  <si>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</si>
  <si>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</si>
  <si>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</si>
  <si>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</si>
  <si>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</si>
  <si>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</si>
  <si>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</si>
  <si>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</si>
  <si>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</si>
  <si>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</si>
  <si>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</si>
  <si>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</si>
  <si>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</si>
  <si>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</si>
  <si>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</si>
  <si>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</si>
  <si>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</si>
  <si>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</si>
  <si>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</si>
  <si>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</si>
  <si>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</si>
  <si>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</si>
  <si>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</si>
  <si>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</si>
  <si>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</si>
  <si>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</si>
  <si>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</si>
  <si>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</si>
  <si>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</si>
  <si>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</si>
  <si>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</si>
  <si>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</si>
  <si>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</si>
  <si>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</si>
  <si>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</si>
  <si>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</si>
  <si>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</si>
  <si>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</si>
  <si>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</si>
  <si>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</si>
  <si>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</si>
  <si>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</si>
  <si>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</si>
  <si>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</si>
  <si>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</si>
  <si>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</si>
  <si>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</si>
  <si>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</si>
  <si>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</si>
  <si>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</si>
  <si>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</si>
  <si>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</si>
  <si>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</si>
  <si>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</si>
  <si>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</si>
  <si>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</si>
  <si>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</si>
  <si>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</si>
  <si>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</si>
  <si>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</si>
  <si>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</si>
  <si>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</si>
  <si>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</si>
  <si>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</si>
  <si>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</si>
  <si>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</si>
  <si>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</si>
  <si>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</si>
  <si>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</si>
  <si>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</si>
  <si>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</si>
  <si>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</si>
  <si>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</si>
  <si>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</si>
  <si>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</si>
  <si>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</si>
  <si>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</si>
  <si>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</si>
  <si>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</si>
  <si>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</si>
  <si>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</si>
  <si>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</si>
  <si>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</si>
  <si>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</si>
  <si>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</si>
  <si>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</si>
  <si>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</si>
  <si>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</si>
  <si>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</si>
  <si>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</si>
  <si>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</si>
  <si>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</si>
  <si>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</si>
  <si>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</si>
  <si>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</si>
  <si>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</si>
  <si>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</si>
  <si>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</si>
  <si>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</si>
  <si>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</si>
  <si>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</si>
  <si>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</si>
  <si>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</si>
  <si>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</si>
  <si>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</si>
  <si>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</si>
  <si>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</si>
  <si>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</si>
  <si>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</si>
  <si>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</si>
  <si>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</si>
  <si>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</si>
  <si>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</si>
  <si>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</si>
  <si>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</si>
  <si>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</si>
  <si>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</si>
  <si>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</si>
  <si>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</si>
  <si>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</si>
  <si>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</si>
  <si>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</si>
  <si>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</si>
  <si>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</si>
  <si>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</si>
  <si>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</si>
  <si>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</si>
  <si>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</si>
  <si>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</si>
  <si>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</si>
  <si>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</si>
  <si>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</si>
  <si>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</si>
  <si>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</si>
  <si>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</si>
  <si>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</si>
  <si>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</si>
  <si>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</si>
  <si>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</si>
  <si>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</si>
  <si>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</si>
  <si>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</si>
  <si>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</si>
  <si>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</si>
  <si>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</si>
  <si>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</si>
  <si>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</si>
  <si>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</si>
  <si>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</si>
  <si>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</si>
  <si>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</si>
  <si>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</si>
  <si>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</si>
  <si>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</si>
  <si>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</si>
  <si>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</si>
  <si>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</si>
  <si>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</si>
  <si>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</si>
  <si>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</si>
  <si>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</si>
  <si>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</si>
  <si>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</si>
  <si>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</si>
  <si>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</si>
  <si>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</si>
  <si>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</si>
  <si>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</si>
  <si>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</si>
  <si>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</si>
  <si>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</si>
  <si>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</si>
  <si>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</si>
  <si>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</si>
  <si>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</si>
  <si>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</si>
  <si>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</si>
  <si>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</si>
  <si>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</si>
  <si>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</si>
  <si>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</si>
  <si>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</si>
  <si>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</si>
  <si>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</si>
  <si>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</si>
  <si>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</si>
  <si>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</si>
  <si>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</si>
  <si>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</si>
  <si>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</si>
  <si>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</si>
  <si>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</si>
  <si>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</si>
  <si>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</si>
  <si>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</si>
  <si>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</si>
  <si>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</si>
  <si>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</si>
  <si>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</si>
  <si>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</si>
  <si>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</si>
  <si>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</si>
  <si>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</si>
  <si>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</si>
  <si>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</si>
  <si>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</si>
  <si>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</si>
  <si>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</si>
  <si>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</si>
  <si>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</si>
  <si>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</si>
  <si>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</si>
  <si>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</si>
  <si>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</si>
  <si>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</si>
  <si>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</si>
  <si>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</si>
  <si>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</si>
  <si>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</si>
  <si>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</si>
  <si>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</si>
  <si>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</si>
  <si>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</si>
  <si>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</si>
  <si>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</si>
  <si>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</si>
  <si>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</si>
  <si>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</si>
  <si>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</si>
  <si>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</si>
  <si>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</si>
  <si>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</si>
  <si>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</si>
  <si>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</si>
  <si>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</si>
  <si>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</si>
  <si>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</si>
  <si>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</si>
  <si>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</si>
  <si>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</si>
  <si>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</si>
  <si>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</si>
  <si>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</si>
  <si>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</si>
  <si>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</si>
  <si>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</si>
  <si>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</si>
  <si>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</si>
  <si>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</si>
  <si>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</si>
  <si>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</si>
  <si>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</si>
  <si>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</si>
  <si>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</si>
  <si>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</si>
  <si>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</si>
  <si>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</si>
  <si>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</si>
  <si>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</si>
  <si>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</si>
  <si>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</si>
  <si>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</si>
  <si>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</si>
  <si>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</si>
  <si>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</si>
  <si>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</si>
  <si>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</si>
  <si>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</si>
  <si>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</si>
  <si>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</si>
  <si>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</si>
  <si>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</si>
  <si>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</si>
  <si>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</si>
  <si>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</si>
  <si>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</si>
  <si>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</si>
  <si>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</si>
  <si>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</si>
  <si>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</si>
  <si>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</si>
  <si>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</si>
  <si>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</si>
  <si>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</si>
  <si>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</si>
  <si>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</si>
  <si>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</si>
  <si>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</si>
  <si>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</si>
  <si>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</si>
  <si>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</si>
  <si>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</si>
  <si>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</si>
  <si>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</si>
  <si>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</si>
  <si>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</si>
  <si>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</si>
  <si>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</si>
  <si>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</si>
  <si>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</si>
  <si>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</si>
  <si>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</si>
  <si>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</si>
  <si>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</si>
  <si>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</si>
  <si>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</si>
  <si>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</si>
  <si>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</si>
  <si>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</si>
  <si>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</si>
  <si>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</si>
  <si>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</si>
  <si>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</si>
  <si>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</si>
  <si>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</si>
  <si>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</si>
  <si>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</si>
  <si>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</si>
  <si>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</si>
  <si>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</si>
  <si>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</si>
  <si>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</si>
  <si>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</si>
  <si>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</si>
  <si>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</si>
  <si>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</si>
  <si>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</si>
  <si>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</si>
  <si>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</si>
  <si>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</si>
  <si>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</si>
  <si>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</si>
  <si>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</si>
  <si>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</si>
  <si>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</si>
  <si>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</si>
  <si>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</si>
  <si>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</si>
  <si>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</si>
  <si>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</si>
  <si>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</si>
  <si>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</si>
  <si>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</si>
  <si>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</si>
  <si>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</si>
  <si>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</si>
  <si>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</si>
  <si>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</si>
  <si>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</si>
  <si>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</si>
  <si>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</si>
  <si>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</si>
  <si>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</si>
  <si>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</si>
  <si>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</si>
  <si>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</si>
  <si>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</si>
  <si>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</si>
  <si>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</si>
  <si>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</si>
  <si>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</si>
  <si>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</si>
  <si>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</si>
  <si>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</si>
  <si>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</si>
  <si>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</si>
  <si>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</si>
  <si>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</si>
  <si>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</si>
  <si>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</si>
  <si>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</si>
  <si>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</si>
  <si>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</si>
  <si>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</si>
  <si>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</si>
  <si>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</si>
  <si>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</si>
  <si>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</si>
  <si>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</si>
  <si>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</si>
  <si>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</si>
  <si>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</si>
  <si>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</si>
  <si>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</si>
  <si>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</si>
  <si>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</si>
  <si>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</si>
  <si>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</si>
  <si>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</si>
  <si>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</si>
  <si>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</si>
  <si>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</si>
  <si>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</si>
  <si>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</si>
  <si>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</si>
  <si>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</si>
  <si>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</si>
  <si>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</si>
  <si>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</si>
  <si>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</si>
  <si>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</si>
  <si>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</si>
  <si>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</si>
  <si>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</si>
  <si>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</si>
  <si>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</si>
  <si>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</si>
  <si>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</si>
  <si>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</si>
  <si>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</si>
  <si>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</si>
  <si>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</si>
  <si>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</si>
  <si>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</si>
  <si>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</si>
  <si>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</si>
  <si>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</si>
  <si>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</si>
  <si>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</si>
  <si>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</si>
  <si>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</si>
  <si>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</si>
  <si>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</si>
  <si>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</si>
  <si>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</si>
  <si>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</si>
  <si>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</si>
  <si>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</si>
  <si>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</si>
  <si>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</si>
  <si>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</si>
  <si>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</si>
  <si>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</si>
  <si>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</si>
  <si>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</si>
  <si>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</si>
  <si>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</si>
  <si>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</si>
  <si>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</si>
  <si>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</si>
  <si>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</si>
  <si>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</si>
  <si>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</si>
  <si>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</si>
  <si>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</si>
  <si>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</si>
  <si>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</si>
  <si>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</si>
  <si>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</si>
  <si>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</si>
  <si>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</si>
  <si>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</si>
  <si>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</si>
  <si>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</si>
  <si>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</si>
  <si>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</si>
  <si>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</si>
  <si>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</si>
  <si>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</si>
  <si>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</si>
  <si>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</si>
  <si>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</si>
  <si>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</si>
  <si>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</si>
  <si>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</si>
  <si>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</si>
  <si>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</si>
  <si>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</si>
  <si>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</si>
  <si>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</si>
  <si>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</si>
  <si>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</si>
  <si>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</si>
  <si>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</si>
  <si>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</si>
  <si>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</si>
  <si>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</si>
  <si>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</si>
  <si>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</si>
  <si>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</si>
  <si>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</si>
  <si>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</si>
  <si>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</si>
  <si>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</si>
  <si>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</si>
  <si>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</si>
  <si>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</si>
  <si>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</si>
  <si>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</si>
  <si>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</si>
  <si>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</si>
  <si>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</si>
  <si>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</si>
  <si>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</si>
  <si>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</si>
  <si>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</si>
  <si>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</si>
  <si>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</si>
  <si>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</si>
  <si>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</si>
  <si>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</si>
  <si>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</si>
  <si>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</si>
  <si>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</si>
  <si>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</si>
  <si>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</si>
  <si>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</si>
  <si>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</si>
  <si>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</si>
  <si>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</si>
  <si>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</si>
  <si>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</si>
  <si>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</si>
  <si>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</si>
  <si>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</si>
  <si>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</si>
  <si>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</si>
  <si>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</si>
  <si>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</si>
  <si>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</si>
  <si>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</si>
  <si>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</si>
  <si>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</si>
  <si>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</si>
  <si>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</si>
  <si>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</si>
  <si>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</si>
  <si>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</si>
  <si>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</si>
  <si>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</si>
  <si>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</si>
  <si>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</si>
  <si>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</si>
  <si>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</si>
  <si>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</si>
  <si>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</si>
  <si>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</si>
  <si>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</si>
  <si>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</si>
  <si>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</si>
  <si>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</si>
  <si>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</si>
  <si>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</si>
  <si>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</si>
  <si>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</si>
  <si>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</si>
  <si>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</si>
  <si>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</si>
  <si>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</si>
  <si>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</si>
  <si>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</si>
  <si>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</si>
  <si>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</si>
  <si>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</si>
  <si>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</si>
  <si>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</si>
  <si>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</si>
  <si>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</si>
  <si>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</si>
  <si>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</si>
  <si>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</si>
  <si>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</si>
  <si>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</si>
  <si>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</si>
  <si>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</si>
  <si>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</si>
  <si>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</si>
  <si>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</si>
  <si>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</si>
  <si>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</si>
  <si>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</si>
  <si>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</si>
  <si>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</si>
  <si>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</si>
  <si>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</si>
  <si>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</si>
  <si>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</si>
  <si>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</si>
  <si>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</si>
  <si>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</si>
  <si>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</si>
  <si>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</si>
  <si>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</si>
  <si>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</si>
  <si>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</si>
  <si>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</si>
  <si>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</si>
  <si>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</si>
  <si>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</si>
  <si>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</si>
  <si>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</si>
  <si>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</si>
  <si>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</si>
  <si>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</si>
  <si>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</si>
  <si>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</si>
  <si>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</si>
  <si>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</si>
  <si>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</si>
  <si>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</si>
  <si>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</si>
  <si>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</si>
  <si>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</si>
  <si>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</si>
  <si>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</si>
  <si>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</si>
  <si>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</si>
  <si>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</si>
  <si>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</si>
  <si>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</si>
  <si>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</si>
  <si>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</si>
  <si>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</si>
  <si>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</si>
  <si>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</si>
  <si>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</si>
  <si>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</si>
  <si>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</si>
  <si>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</si>
  <si>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</si>
  <si>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</si>
  <si>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</si>
  <si>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</si>
  <si>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</si>
  <si>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</si>
  <si>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</si>
  <si>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</si>
  <si>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</si>
  <si>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</si>
  <si>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</si>
  <si>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</si>
  <si>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</si>
  <si>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</si>
  <si>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</si>
  <si>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</si>
  <si>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</si>
  <si>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</si>
  <si>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</si>
  <si>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</si>
  <si>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</si>
  <si>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</si>
  <si>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</si>
  <si>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</si>
  <si>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</si>
  <si>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</si>
  <si>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</si>
  <si>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</si>
  <si>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</si>
  <si>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</si>
  <si>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</si>
  <si>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</si>
  <si>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</si>
  <si>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</si>
  <si>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</si>
  <si>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</si>
  <si>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</si>
  <si>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</si>
  <si>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</si>
  <si>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</si>
  <si>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</si>
  <si>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</si>
  <si>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</si>
  <si>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</si>
  <si>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</si>
  <si>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</si>
  <si>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</si>
  <si>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</si>
  <si>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</si>
  <si>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</si>
  <si>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</si>
  <si>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</si>
  <si>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</si>
  <si>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</si>
  <si>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</si>
  <si>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</si>
  <si>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</si>
  <si>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</si>
  <si>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</si>
  <si>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</si>
  <si>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</si>
  <si>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</si>
  <si>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</si>
  <si>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</si>
  <si>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</si>
  <si>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</si>
  <si>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</si>
  <si>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</si>
  <si>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</si>
  <si>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</si>
  <si>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</si>
  <si>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</si>
  <si>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</si>
  <si>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</si>
  <si>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</si>
  <si>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</si>
  <si>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</si>
  <si>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</si>
  <si>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</si>
  <si>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</si>
  <si>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</si>
  <si>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</si>
  <si>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</si>
  <si>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</si>
  <si>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</si>
  <si>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</si>
  <si>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</si>
  <si>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</si>
  <si>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</si>
  <si>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</si>
  <si>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</si>
  <si>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</si>
  <si>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</si>
  <si>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</si>
  <si>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</si>
  <si>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</si>
  <si>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</si>
  <si>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</si>
  <si>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</si>
  <si>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</si>
  <si>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</si>
  <si>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</si>
  <si>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</si>
  <si>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</si>
  <si>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</si>
  <si>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</si>
  <si>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</si>
  <si>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</si>
  <si>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</si>
  <si>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</si>
  <si>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</si>
  <si>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</si>
  <si>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</si>
  <si>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</si>
  <si>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</si>
  <si>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</si>
  <si>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</si>
  <si>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</si>
  <si>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</si>
  <si>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</si>
  <si>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</si>
  <si>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</si>
  <si>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</si>
  <si>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</si>
  <si>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</si>
  <si>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</si>
  <si>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</si>
  <si>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</si>
  <si>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</si>
  <si>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</si>
  <si>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</si>
  <si>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</si>
  <si>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</si>
  <si>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</si>
  <si>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</si>
  <si>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</si>
  <si>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</si>
  <si>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</si>
  <si>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</si>
  <si>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</si>
  <si>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</si>
  <si>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</si>
  <si>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</si>
  <si>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</si>
  <si>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</si>
  <si>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</si>
  <si>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</si>
  <si>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</si>
  <si>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</si>
  <si>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</si>
  <si>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</si>
  <si>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</si>
  <si>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</si>
  <si>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</si>
  <si>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</si>
  <si>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</si>
  <si>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</si>
  <si>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</si>
  <si>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</si>
  <si>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</si>
  <si>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</si>
  <si>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</si>
  <si>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</si>
  <si>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</si>
  <si>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</si>
  <si>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</si>
  <si>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</si>
  <si>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</si>
  <si>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</si>
  <si>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</si>
  <si>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</si>
  <si>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</si>
  <si>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</si>
  <si>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</si>
  <si>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</si>
  <si>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</si>
  <si>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</si>
  <si>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</si>
  <si>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</si>
  <si>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</si>
  <si>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</si>
  <si>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</si>
  <si>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</si>
  <si>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</si>
  <si>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</si>
  <si>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</si>
  <si>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</si>
  <si>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</si>
  <si>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</si>
  <si>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</si>
  <si>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</si>
  <si>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</si>
  <si>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</si>
  <si>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</si>
  <si>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</si>
  <si>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</si>
  <si>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</si>
  <si>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</si>
  <si>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</si>
  <si>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</si>
  <si>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</si>
  <si>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</si>
  <si>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</si>
  <si>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</si>
  <si>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</si>
  <si>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</si>
  <si>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</si>
  <si>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</si>
  <si>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</si>
  <si>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</si>
  <si>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</si>
  <si>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</si>
  <si>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</si>
  <si>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</si>
  <si>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</si>
  <si>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</si>
  <si>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</si>
  <si>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</si>
  <si>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</si>
  <si>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</si>
  <si>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</si>
  <si>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</si>
  <si>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</si>
  <si>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</si>
  <si>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</si>
  <si>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</si>
  <si>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</si>
  <si>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</si>
  <si>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</si>
  <si>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</si>
  <si>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</si>
  <si>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</si>
  <si>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</si>
  <si>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</si>
  <si>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</si>
  <si>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</si>
  <si>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</si>
  <si>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</si>
  <si>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</si>
  <si>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</si>
  <si>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</si>
  <si>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</si>
  <si>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</si>
  <si>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</si>
  <si>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</si>
  <si>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</si>
  <si>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</si>
  <si>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</si>
  <si>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</si>
  <si>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</si>
  <si>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</si>
  <si>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</si>
  <si>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</si>
  <si>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</si>
  <si>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</si>
  <si>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</si>
  <si>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</si>
  <si>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</si>
  <si>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</si>
  <si>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</si>
  <si>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</si>
  <si>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</si>
  <si>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</si>
  <si>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</si>
  <si>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</si>
  <si>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</si>
  <si>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</si>
  <si>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</si>
  <si>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</si>
  <si>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</si>
  <si>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</si>
  <si>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</si>
  <si>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</si>
  <si>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</si>
  <si>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</si>
  <si>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</si>
  <si>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</si>
  <si>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</si>
  <si>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</si>
  <si>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</si>
  <si>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</si>
  <si>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</si>
  <si>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</si>
  <si>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</si>
  <si>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</si>
  <si>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</si>
  <si>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</si>
  <si>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</si>
  <si>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</si>
  <si>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</si>
  <si>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</si>
  <si>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</si>
  <si>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</si>
  <si>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</si>
  <si>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</si>
  <si>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</si>
  <si>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</si>
  <si>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</si>
  <si>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</si>
  <si>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</si>
  <si>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</si>
  <si>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</si>
  <si>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</si>
  <si>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</si>
  <si>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</si>
  <si>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</si>
  <si>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</si>
  <si>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</si>
  <si>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</si>
  <si>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</si>
  <si>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</si>
  <si>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</si>
  <si>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</si>
  <si>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</si>
  <si>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</si>
  <si>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</si>
  <si>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</si>
  <si>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</si>
  <si>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</si>
  <si>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</si>
  <si>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</si>
  <si>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</si>
  <si>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</si>
  <si>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</si>
  <si>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</si>
  <si>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</si>
  <si>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</si>
  <si>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</si>
  <si>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</si>
  <si>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</si>
  <si>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</si>
  <si>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</si>
  <si>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</si>
  <si>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</si>
  <si>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</si>
  <si>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</si>
  <si>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</si>
  <si>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</si>
  <si>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</si>
  <si>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</si>
  <si>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</si>
  <si>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</si>
  <si>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</si>
  <si>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</si>
  <si>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</si>
  <si>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</si>
  <si>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</si>
  <si>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</si>
  <si>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</si>
  <si>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</si>
  <si>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</si>
  <si>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</si>
  <si>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</si>
  <si>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</si>
  <si>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</si>
  <si>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</si>
  <si>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</si>
  <si>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</si>
  <si>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</si>
  <si>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</si>
  <si>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</si>
  <si>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</si>
  <si>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</si>
  <si>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</si>
  <si>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</si>
  <si>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</si>
  <si>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</si>
  <si>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</si>
  <si>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</si>
  <si>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</si>
  <si>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</si>
  <si>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</si>
  <si>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</si>
  <si>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</si>
  <si>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</si>
  <si>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</si>
  <si>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</si>
  <si>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</si>
  <si>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</si>
  <si>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</si>
  <si>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</si>
  <si>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</si>
  <si>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</si>
  <si>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</si>
  <si>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</si>
  <si>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</si>
  <si>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</si>
  <si>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</si>
  <si>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</si>
  <si>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</si>
  <si>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</si>
  <si>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</si>
  <si>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</si>
  <si>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</si>
  <si>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</si>
  <si>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</si>
  <si>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</si>
  <si>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</si>
  <si>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</si>
  <si>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</si>
  <si>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</si>
  <si>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</si>
  <si>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</si>
  <si>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</si>
  <si>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</si>
  <si>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</si>
  <si>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</si>
  <si>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</si>
  <si>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</si>
  <si>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</si>
  <si>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</si>
  <si>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</si>
  <si>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</si>
  <si>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</si>
  <si>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</si>
  <si>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</si>
  <si>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</si>
  <si>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</si>
  <si>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</si>
  <si>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</si>
  <si>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</si>
  <si>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</si>
  <si>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</si>
  <si>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</si>
  <si>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</si>
  <si>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</si>
  <si>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</si>
  <si>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</si>
  <si>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</si>
  <si>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</si>
  <si>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</si>
  <si>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</si>
  <si>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</si>
  <si>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</si>
  <si>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</si>
  <si>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</si>
  <si>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</si>
  <si>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</si>
  <si>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</si>
  <si>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</si>
  <si>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</si>
  <si>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</si>
  <si>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</si>
  <si>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</si>
  <si>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</si>
  <si>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</si>
  <si>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</si>
  <si>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</si>
  <si>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</si>
  <si>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</si>
  <si>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</si>
  <si>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</si>
  <si>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</si>
  <si>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</si>
  <si>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</si>
  <si>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</si>
  <si>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</si>
  <si>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</si>
  <si>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</si>
  <si>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</si>
  <si>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</si>
  <si>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</si>
  <si>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</si>
  <si>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</si>
  <si>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</si>
  <si>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</si>
  <si>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</si>
  <si>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</si>
  <si>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</si>
  <si>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</si>
  <si>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</si>
  <si>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</si>
  <si>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</si>
  <si>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</si>
  <si>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</si>
  <si>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</si>
  <si>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</si>
  <si>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</si>
  <si>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</si>
  <si>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</si>
  <si>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</si>
  <si>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</si>
  <si>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</si>
  <si>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</si>
  <si>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</si>
  <si>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</si>
  <si>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</si>
  <si>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</si>
  <si>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</si>
  <si>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</si>
  <si>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</si>
  <si>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</si>
  <si>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</si>
  <si>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</si>
  <si>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</si>
  <si>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</si>
  <si>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</si>
  <si>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</si>
  <si>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</si>
  <si>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</si>
  <si>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</si>
  <si>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</si>
  <si>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</si>
  <si>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</si>
  <si>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</si>
  <si>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</si>
  <si>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</si>
  <si>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</si>
  <si>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</si>
  <si>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</si>
  <si>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</si>
  <si>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</si>
  <si>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</si>
  <si>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</si>
  <si>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</si>
  <si>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</si>
  <si>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</si>
  <si>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</si>
  <si>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</si>
  <si>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</si>
  <si>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</si>
  <si>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</si>
  <si>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</si>
  <si>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</si>
  <si>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</si>
  <si>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</si>
  <si>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</si>
  <si>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</si>
  <si>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</si>
  <si>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</si>
  <si>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</si>
  <si>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</si>
  <si>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</si>
  <si>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</si>
  <si>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</si>
  <si>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</si>
  <si>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</si>
  <si>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</si>
  <si>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</si>
  <si>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</si>
  <si>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</si>
  <si>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</si>
  <si>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</si>
  <si>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</si>
  <si>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</si>
  <si>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</si>
  <si>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</si>
  <si>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</si>
  <si>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</si>
  <si>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</si>
  <si>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</si>
  <si>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</si>
  <si>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</si>
  <si>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</si>
  <si>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</si>
  <si>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</si>
  <si>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</si>
  <si>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</si>
  <si>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</si>
  <si>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</si>
  <si>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</si>
  <si>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</si>
  <si>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</si>
  <si>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</si>
  <si>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</si>
  <si>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</si>
  <si>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</si>
  <si>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</si>
  <si>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</si>
  <si>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</si>
  <si>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</si>
  <si>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</si>
  <si>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</si>
  <si>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</si>
  <si>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</si>
  <si>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</si>
  <si>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</si>
  <si>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</si>
  <si>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</si>
  <si>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</si>
  <si>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</si>
  <si>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</si>
  <si>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</si>
  <si>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</si>
  <si>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</si>
  <si>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</si>
  <si>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</si>
  <si>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</si>
  <si>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</si>
  <si>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</si>
  <si>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</si>
  <si>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</si>
  <si>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</si>
  <si>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</si>
  <si>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</si>
  <si>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</si>
  <si>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</si>
  <si>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</si>
  <si>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</si>
  <si>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</si>
  <si>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</si>
  <si>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</si>
  <si>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</si>
  <si>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</si>
  <si>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</si>
  <si>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</si>
  <si>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</si>
  <si>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</si>
  <si>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</si>
  <si>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</si>
  <si>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</si>
  <si>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</si>
  <si>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</si>
  <si>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</si>
  <si>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</si>
  <si>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</si>
  <si>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</si>
  <si>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</si>
  <si>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</si>
  <si>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</si>
  <si>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</si>
  <si>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</si>
  <si>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</si>
  <si>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</si>
  <si>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</si>
  <si>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</si>
  <si>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</si>
  <si>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</si>
  <si>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</si>
  <si>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</si>
  <si>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</si>
  <si>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</si>
  <si>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</si>
  <si>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</si>
  <si>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</si>
  <si>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</si>
  <si>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</si>
  <si>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</si>
  <si>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</si>
  <si>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</si>
  <si>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</si>
  <si>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</si>
  <si>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</si>
  <si>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</si>
  <si>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</si>
  <si>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</si>
  <si>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</si>
  <si>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</si>
  <si>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</si>
  <si>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</si>
  <si>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</si>
  <si>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</si>
  <si>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</si>
  <si>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</si>
  <si>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</si>
  <si>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</si>
  <si>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</si>
  <si>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</si>
  <si>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</si>
  <si>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</si>
  <si>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</si>
  <si>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</si>
  <si>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</si>
  <si>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</si>
  <si>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</si>
  <si>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</si>
  <si>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</si>
  <si>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</si>
  <si>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</si>
  <si>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</si>
  <si>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</si>
  <si>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</si>
  <si>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</si>
  <si>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</si>
  <si>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</si>
  <si>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</si>
  <si>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</si>
  <si>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</si>
  <si>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</si>
  <si>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</si>
  <si>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</si>
  <si>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</si>
  <si>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</si>
  <si>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</si>
  <si>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</si>
  <si>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</si>
  <si>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</si>
  <si>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</si>
  <si>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</si>
  <si>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</si>
  <si>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</si>
  <si>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</si>
  <si>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</si>
  <si>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</si>
  <si>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</si>
  <si>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</si>
  <si>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</si>
  <si>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</si>
  <si>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</si>
  <si>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</si>
  <si>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</si>
  <si>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</si>
  <si>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</si>
  <si>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</si>
  <si>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</si>
  <si>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</si>
  <si>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</si>
  <si>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</si>
  <si>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</si>
  <si>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</si>
  <si>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</si>
  <si>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</si>
  <si>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</si>
  <si>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</si>
  <si>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</si>
  <si>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</si>
  <si>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</si>
  <si>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</si>
  <si>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</si>
  <si>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</si>
  <si>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</si>
  <si>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</si>
  <si>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</si>
  <si>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</si>
  <si>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</si>
  <si>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</si>
  <si>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</si>
  <si>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</si>
  <si>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</si>
  <si>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</si>
  <si>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</si>
  <si>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</si>
  <si>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</si>
  <si>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</si>
  <si>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</si>
  <si>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</si>
  <si>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</si>
  <si>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</si>
  <si>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</si>
  <si>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</si>
  <si>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</si>
  <si>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</si>
  <si>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</si>
  <si>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</si>
  <si>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</si>
  <si>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</si>
  <si>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</si>
  <si>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</si>
  <si>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</si>
  <si>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</si>
  <si>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</si>
  <si>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</si>
  <si>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</si>
  <si>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</si>
  <si>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</si>
  <si>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</si>
  <si>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</si>
  <si>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</si>
  <si>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</si>
  <si>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</si>
  <si>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</si>
  <si>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</si>
  <si>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</si>
  <si>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</si>
  <si>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</si>
  <si>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</si>
  <si>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</si>
  <si>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</si>
  <si>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</si>
  <si>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</si>
  <si>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</si>
  <si>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</si>
  <si>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</si>
  <si>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</si>
  <si>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</si>
  <si>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</si>
  <si>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</si>
  <si>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</si>
  <si>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</si>
  <si>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</si>
  <si>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</si>
  <si>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</si>
  <si>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</si>
  <si>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</si>
  <si>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</si>
  <si>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</si>
  <si>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</si>
  <si>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</si>
  <si>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</si>
  <si>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</si>
  <si>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</si>
  <si>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</si>
  <si>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</si>
  <si>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</si>
  <si>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</si>
  <si>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</si>
  <si>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</si>
  <si>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</si>
  <si>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</si>
  <si>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</si>
  <si>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</si>
  <si>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</si>
  <si>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</si>
  <si>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</si>
  <si>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</si>
  <si>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</si>
  <si>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</si>
  <si>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</si>
  <si>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</si>
  <si>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</si>
  <si>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</si>
  <si>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</si>
  <si>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</si>
  <si>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</si>
  <si>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</si>
  <si>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</si>
  <si>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</si>
  <si>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</si>
  <si>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</si>
  <si>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</si>
  <si>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</si>
  <si>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</si>
  <si>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</si>
  <si>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</si>
  <si>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</si>
  <si>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</si>
  <si>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</si>
  <si>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</si>
  <si>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</si>
  <si>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</si>
  <si>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</si>
  <si>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</si>
  <si>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</si>
  <si>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</si>
  <si>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</si>
  <si>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</si>
  <si>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</si>
  <si>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</si>
  <si>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</si>
  <si>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</si>
  <si>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</si>
  <si>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</si>
  <si>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</si>
  <si>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</si>
  <si>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</si>
  <si>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</si>
  <si>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</si>
  <si>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</si>
  <si>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</si>
  <si>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</si>
  <si>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</si>
  <si>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</si>
  <si>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</si>
  <si>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</si>
  <si>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</si>
  <si>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</si>
  <si>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</si>
  <si>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</si>
  <si>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</si>
  <si>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</si>
  <si>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</si>
  <si>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</si>
  <si>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</si>
  <si>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</si>
  <si>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</si>
  <si>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</si>
  <si>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</si>
  <si>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</si>
  <si>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</si>
  <si>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</si>
  <si>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</si>
  <si>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</si>
  <si>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</si>
  <si>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</si>
  <si>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</si>
  <si>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</si>
  <si>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</si>
  <si>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</si>
  <si>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</si>
  <si>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</si>
  <si>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</si>
  <si>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</si>
  <si>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</si>
  <si>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</si>
  <si>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</si>
  <si>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</si>
  <si>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</si>
  <si>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</si>
  <si>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</si>
  <si>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</si>
  <si>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</si>
  <si>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</si>
  <si>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</si>
  <si>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</si>
  <si>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</si>
  <si>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</si>
  <si>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</si>
  <si>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</si>
  <si>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</si>
  <si>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</si>
  <si>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</si>
  <si>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</si>
  <si>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</si>
  <si>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</si>
  <si>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</si>
  <si>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</si>
  <si>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</si>
  <si>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</si>
  <si>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</si>
  <si>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</si>
  <si>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</si>
  <si>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</si>
  <si>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</si>
  <si>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</si>
  <si>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</si>
  <si>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</si>
  <si>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</si>
  <si>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</si>
  <si>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</si>
  <si>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</si>
  <si>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</si>
  <si>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</si>
  <si>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</si>
  <si>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</si>
  <si>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</si>
  <si>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</si>
  <si>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</si>
  <si>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</si>
  <si>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</si>
  <si>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</si>
  <si>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</si>
  <si>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</si>
  <si>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</si>
  <si>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</si>
  <si>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</si>
  <si>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</si>
  <si>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</si>
  <si>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</si>
  <si>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</si>
  <si>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</si>
  <si>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</si>
  <si>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</si>
  <si>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</si>
  <si>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</si>
  <si>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</si>
  <si>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</si>
  <si>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</si>
  <si>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</si>
  <si>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</si>
  <si>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</si>
  <si>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</si>
  <si>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</si>
  <si>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</si>
  <si>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</si>
  <si>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</si>
  <si>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</si>
  <si>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</si>
  <si>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</si>
  <si>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</si>
  <si>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</si>
  <si>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</si>
  <si>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</si>
  <si>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</si>
  <si>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</si>
  <si>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</si>
  <si>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</si>
  <si>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</si>
  <si>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</si>
  <si>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</si>
  <si>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</si>
  <si>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</si>
  <si>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</si>
  <si>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</si>
  <si>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</si>
  <si>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</si>
  <si>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</si>
  <si>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</si>
  <si>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</si>
  <si>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</si>
  <si>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</si>
  <si>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</si>
  <si>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</si>
  <si>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</si>
  <si>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</si>
  <si>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</si>
  <si>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</si>
  <si>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</si>
  <si>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</si>
  <si>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</si>
  <si>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</si>
  <si>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</si>
  <si>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</si>
  <si>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</si>
  <si>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</si>
  <si>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</si>
  <si>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</si>
  <si>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</si>
  <si>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</si>
  <si>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</si>
  <si>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</si>
  <si>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</si>
  <si>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</si>
  <si>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</si>
  <si>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</si>
  <si>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</si>
  <si>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</si>
  <si>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</si>
  <si>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</si>
  <si>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</si>
  <si>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</si>
  <si>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</si>
  <si>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</si>
  <si>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</si>
  <si>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</si>
  <si>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</si>
  <si>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</si>
  <si>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</si>
  <si>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</si>
  <si>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</si>
  <si>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</si>
  <si>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</si>
  <si>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</si>
  <si>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</si>
  <si>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</si>
  <si>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</si>
  <si>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</si>
  <si>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</si>
  <si>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</si>
  <si>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</si>
  <si>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</si>
  <si>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</si>
  <si>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</si>
  <si>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</si>
  <si>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</si>
  <si>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</si>
  <si>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</si>
  <si>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</si>
  <si>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</si>
  <si>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</si>
  <si>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</si>
  <si>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</si>
  <si>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</si>
  <si>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</si>
  <si>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</si>
  <si>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</si>
  <si>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</si>
  <si>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</si>
  <si>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</si>
  <si>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</si>
  <si>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</si>
  <si>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</si>
  <si>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</si>
  <si>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</si>
  <si>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</si>
  <si>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</si>
  <si>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</si>
  <si>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</si>
  <si>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</si>
  <si>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</si>
  <si>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</si>
  <si>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</si>
  <si>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</si>
  <si>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</si>
  <si>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</si>
  <si>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</si>
  <si>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</si>
  <si>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</si>
  <si>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</si>
  <si>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</si>
  <si>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</si>
  <si>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</si>
  <si>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</si>
  <si>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</si>
  <si>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</si>
  <si>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</si>
  <si>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</si>
  <si>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</si>
  <si>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</si>
  <si>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</si>
  <si>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</si>
  <si>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</si>
  <si>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</si>
  <si>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</si>
  <si>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</si>
  <si>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</si>
  <si>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</si>
  <si>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</si>
  <si>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</si>
  <si>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</si>
  <si>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</si>
  <si>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</si>
  <si>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</si>
  <si>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</si>
  <si>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</si>
  <si>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</si>
  <si>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</si>
  <si>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</si>
  <si>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</si>
  <si>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</si>
  <si>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</si>
  <si>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</si>
  <si>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</si>
  <si>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</si>
  <si>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</si>
  <si>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</si>
  <si>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</si>
  <si>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</si>
  <si>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</si>
  <si>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</si>
  <si>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</si>
  <si>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</si>
  <si>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</si>
  <si>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</si>
  <si>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</si>
  <si>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</si>
  <si>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</si>
  <si>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</si>
  <si>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</si>
  <si>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</si>
  <si>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</si>
  <si>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</si>
  <si>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</si>
  <si>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</si>
  <si>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</si>
  <si>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</si>
  <si>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</si>
  <si>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</si>
  <si>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</si>
  <si>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</si>
  <si>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</si>
  <si>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</si>
  <si>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</si>
  <si>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</si>
  <si>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</si>
  <si>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</si>
  <si>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</si>
  <si>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</si>
  <si>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</si>
  <si>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</si>
  <si>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</si>
  <si>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</si>
  <si>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</si>
  <si>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</si>
  <si>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</si>
  <si>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</si>
  <si>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</si>
  <si>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</si>
  <si>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</si>
  <si>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</si>
  <si>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</si>
  <si>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</si>
  <si>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</si>
  <si>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</si>
  <si>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</si>
  <si>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</si>
  <si>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</si>
  <si>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</si>
  <si>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</si>
  <si>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</si>
  <si>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</si>
  <si>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</si>
  <si>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</si>
  <si>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</si>
  <si>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</si>
  <si>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</si>
  <si>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</si>
  <si>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</si>
  <si>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</si>
  <si>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</si>
  <si>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</si>
  <si>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</si>
  <si>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</si>
  <si>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</si>
  <si>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</si>
  <si>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</si>
  <si>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</si>
  <si>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</si>
  <si>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</si>
  <si>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</si>
  <si>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</si>
  <si>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</si>
  <si>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</si>
  <si>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</si>
  <si>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</si>
  <si>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</si>
  <si>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</si>
  <si>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</si>
  <si>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</si>
  <si>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</si>
  <si>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</si>
  <si>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</si>
  <si>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</si>
  <si>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</si>
  <si>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</si>
  <si>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</si>
  <si>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</si>
  <si>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</si>
  <si>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</si>
  <si>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</si>
  <si>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</si>
  <si>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</si>
  <si>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</si>
  <si>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</si>
  <si>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</si>
  <si>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</si>
  <si>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</si>
  <si>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</si>
  <si>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</si>
  <si>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</si>
  <si>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</si>
  <si>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</si>
  <si>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</si>
  <si>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</si>
  <si>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</si>
  <si>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</si>
  <si>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</si>
  <si>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</si>
  <si>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</si>
  <si>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</si>
  <si>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</si>
  <si>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</si>
  <si>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</si>
  <si>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</si>
  <si>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</si>
  <si>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</si>
  <si>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</si>
  <si>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</si>
  <si>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</si>
  <si>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</si>
  <si>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</si>
  <si>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</si>
  <si>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</si>
  <si>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</si>
  <si>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</si>
  <si>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</si>
  <si>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</si>
  <si>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</si>
  <si>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</si>
  <si>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</si>
  <si>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</si>
  <si>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</si>
  <si>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</si>
  <si>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</si>
  <si>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</si>
  <si>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</si>
  <si>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</si>
  <si>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</si>
  <si>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</si>
  <si>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</si>
  <si>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</si>
  <si>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</si>
  <si>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</si>
  <si>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</si>
  <si>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</si>
  <si>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</si>
  <si>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</si>
  <si>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</si>
  <si>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</si>
  <si>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</si>
  <si>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</si>
  <si>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</si>
  <si>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</si>
  <si>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</si>
  <si>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</si>
  <si>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</si>
  <si>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</si>
  <si>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</si>
  <si>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</si>
  <si>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</si>
  <si>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</si>
  <si>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</si>
  <si>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</si>
  <si>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</si>
  <si>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</si>
  <si>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</si>
  <si>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</si>
  <si>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</si>
  <si>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</si>
  <si>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</si>
  <si>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</si>
  <si>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</si>
  <si>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</si>
  <si>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</si>
  <si>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</si>
  <si>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</si>
  <si>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</si>
  <si>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</si>
  <si>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</si>
  <si>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</si>
  <si>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</si>
  <si>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</si>
  <si>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</si>
  <si>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</si>
  <si>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</si>
  <si>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</si>
  <si>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</si>
  <si>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</si>
  <si>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</si>
  <si>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</si>
  <si>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</si>
  <si>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</si>
  <si>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</si>
  <si>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</si>
  <si>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</si>
  <si>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</si>
  <si>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</si>
  <si>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</si>
  <si>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</si>
  <si>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</si>
  <si>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</si>
  <si>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</si>
  <si>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</si>
  <si>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</si>
  <si>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</si>
  <si>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</si>
  <si>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</si>
  <si>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</si>
  <si>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</si>
  <si>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</si>
  <si>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</si>
  <si>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</si>
  <si>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</si>
  <si>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</si>
  <si>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</si>
  <si>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</si>
  <si>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</si>
  <si>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</si>
  <si>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</si>
  <si>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</si>
  <si>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</si>
  <si>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</si>
  <si>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</si>
  <si>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</si>
  <si>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</si>
  <si>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</si>
  <si>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</si>
  <si>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</si>
  <si>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</si>
  <si>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</si>
  <si>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</si>
  <si>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</si>
  <si>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</si>
  <si>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</si>
  <si>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</si>
  <si>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</si>
  <si>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</si>
  <si>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</si>
  <si>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</si>
  <si>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</si>
  <si>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</si>
  <si>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</si>
  <si>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</si>
  <si>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</si>
  <si>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</si>
  <si>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</si>
  <si>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</si>
  <si>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</si>
  <si>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</si>
  <si>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</si>
  <si>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</si>
  <si>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</si>
  <si>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</si>
  <si>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</si>
  <si>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</si>
  <si>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</si>
  <si>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</si>
  <si>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</si>
  <si>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</si>
  <si>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</si>
  <si>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</si>
  <si>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</si>
  <si>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</si>
  <si>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</si>
  <si>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</si>
  <si>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</si>
  <si>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</si>
  <si>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</si>
  <si>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</si>
  <si>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</si>
  <si>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</si>
  <si>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</si>
  <si>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</si>
  <si>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</si>
  <si>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</si>
  <si>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</si>
  <si>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</si>
  <si>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</si>
  <si>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</si>
  <si>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</si>
  <si>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</si>
  <si>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</si>
  <si>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</si>
  <si>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</si>
  <si>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</si>
  <si>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</si>
  <si>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</si>
  <si>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</si>
  <si>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</si>
  <si>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</si>
  <si>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</si>
  <si>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</si>
  <si>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</si>
  <si>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</si>
  <si>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</si>
  <si>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</si>
  <si>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</si>
  <si>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</si>
  <si>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</si>
  <si>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</si>
  <si>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</si>
  <si>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</si>
  <si>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</si>
  <si>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</si>
  <si>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</si>
  <si>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</si>
  <si>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</si>
  <si>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</si>
  <si>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</si>
  <si>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</si>
  <si>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</si>
  <si>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</si>
  <si>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</si>
  <si>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</si>
  <si>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</si>
  <si>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</si>
  <si>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</si>
  <si>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</si>
  <si>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</si>
  <si>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</si>
  <si>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</si>
  <si>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</si>
  <si>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</si>
  <si>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</si>
  <si>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</si>
  <si>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</si>
  <si>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</si>
  <si>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</si>
  <si>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</si>
  <si>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</si>
  <si>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</si>
  <si>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</si>
  <si>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</si>
  <si>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</si>
  <si>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</si>
  <si>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</si>
  <si>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</si>
  <si>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</si>
  <si>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</si>
  <si>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</si>
  <si>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</si>
  <si>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</si>
  <si>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</si>
  <si>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</si>
  <si>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</si>
  <si>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</si>
  <si>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</si>
  <si>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</si>
  <si>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</si>
  <si>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</si>
  <si>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</si>
  <si>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</si>
  <si>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</si>
  <si>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</si>
  <si>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</si>
  <si>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</si>
  <si>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</si>
  <si>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</si>
  <si>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</si>
  <si>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</si>
  <si>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</si>
  <si>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</si>
  <si>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</si>
  <si>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</si>
  <si>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</si>
  <si>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</si>
  <si>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</si>
  <si>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</si>
  <si>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</si>
  <si>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</si>
  <si>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</si>
  <si>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</si>
  <si>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</si>
  <si>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</si>
  <si>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</si>
  <si>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</si>
  <si>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</si>
  <si>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</si>
  <si>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</si>
  <si>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</si>
  <si>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</si>
  <si>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</si>
  <si>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</si>
  <si>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</si>
  <si>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</si>
  <si>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</si>
  <si>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</si>
  <si>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</si>
  <si>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</si>
  <si>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</si>
  <si>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</si>
  <si>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</si>
  <si>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</si>
  <si>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</si>
  <si>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</si>
  <si>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</si>
  <si>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</si>
  <si>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</si>
  <si>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</si>
  <si>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</si>
  <si>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</si>
  <si>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</si>
  <si>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</si>
  <si>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</si>
  <si>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</si>
  <si>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</si>
  <si>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</si>
  <si>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</si>
  <si>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</si>
  <si>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</si>
  <si>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</si>
  <si>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</si>
  <si>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</si>
  <si>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</si>
  <si>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</si>
  <si>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</si>
  <si>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</si>
  <si>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</si>
  <si>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</si>
  <si>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</si>
  <si>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</si>
  <si>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</si>
  <si>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</si>
  <si>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</si>
  <si>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</si>
  <si>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</si>
  <si>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</si>
  <si>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</si>
  <si>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</si>
  <si>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</si>
  <si>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</si>
  <si>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</si>
  <si>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</si>
  <si>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</si>
  <si>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</si>
  <si>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</si>
  <si>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</si>
  <si>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</si>
  <si>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</si>
  <si>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</si>
  <si>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</si>
  <si>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</si>
  <si>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</si>
  <si>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</si>
  <si>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</si>
  <si>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</si>
  <si>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</si>
  <si>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</si>
  <si>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</si>
  <si>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</si>
  <si>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</si>
  <si>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</si>
  <si>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</si>
  <si>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</si>
  <si>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</si>
  <si>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</si>
  <si>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</si>
  <si>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</si>
  <si>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</si>
  <si>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</si>
  <si>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</si>
  <si>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</si>
  <si>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</si>
  <si>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</si>
  <si>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</si>
  <si>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</si>
  <si>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</si>
  <si>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</si>
  <si>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</si>
  <si>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</si>
  <si>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</si>
  <si>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</si>
  <si>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</si>
  <si>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</si>
  <si>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</si>
  <si>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</si>
  <si>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</si>
  <si>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</si>
  <si>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</si>
  <si>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</si>
  <si>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</si>
  <si>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</si>
  <si>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</si>
  <si>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</si>
  <si>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</si>
  <si>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</si>
  <si>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</si>
  <si>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</si>
  <si>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</si>
  <si>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</si>
  <si>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</si>
  <si>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</si>
  <si>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</si>
  <si>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</si>
  <si>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</si>
  <si>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</si>
  <si>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</si>
  <si>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</si>
  <si>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</si>
  <si>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</si>
  <si>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</si>
  <si>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</si>
  <si>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</si>
  <si>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</si>
  <si>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</si>
  <si>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</si>
  <si>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</si>
  <si>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</si>
  <si>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</si>
  <si>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</si>
  <si>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</si>
  <si>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</si>
  <si>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</si>
  <si>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</si>
  <si>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</si>
  <si>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</si>
  <si>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</si>
  <si>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</si>
  <si>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</si>
  <si>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</si>
  <si>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</si>
  <si>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</si>
  <si>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</si>
  <si>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</si>
  <si>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</si>
  <si>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</si>
  <si>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</si>
  <si>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</si>
  <si>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</si>
  <si>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</si>
  <si>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</si>
  <si>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</si>
  <si>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</si>
  <si>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</si>
  <si>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</si>
  <si>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</si>
  <si>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</si>
  <si>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</si>
  <si>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</si>
  <si>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</si>
  <si>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</si>
  <si>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</si>
  <si>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</si>
  <si>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</si>
  <si>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</si>
  <si>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</si>
  <si>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</si>
  <si>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</si>
  <si>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</si>
  <si>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</si>
  <si>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</si>
  <si>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</si>
  <si>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</si>
  <si>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</si>
  <si>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</si>
  <si>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</si>
  <si>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</si>
  <si>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</si>
  <si>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</si>
  <si>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</si>
  <si>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</si>
  <si>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</si>
  <si>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</si>
  <si>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</si>
  <si>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</si>
  <si>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</si>
  <si>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</si>
  <si>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</si>
  <si>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</si>
  <si>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</si>
  <si>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</si>
  <si>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</si>
  <si>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</si>
  <si>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</si>
  <si>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</si>
  <si>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</si>
  <si>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</si>
  <si>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</si>
  <si>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</si>
  <si>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</si>
  <si>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</si>
  <si>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</si>
  <si>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</si>
  <si>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</si>
  <si>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</si>
  <si>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</si>
  <si>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</si>
  <si>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</si>
  <si>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</si>
  <si>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</si>
  <si>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</si>
  <si>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</si>
  <si>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</si>
  <si>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</si>
  <si>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</si>
  <si>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</si>
  <si>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</si>
  <si>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</si>
  <si>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</si>
  <si>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</si>
  <si>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</si>
  <si>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</si>
  <si>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</si>
  <si>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</si>
  <si>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</si>
  <si>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</si>
  <si>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</si>
  <si>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</si>
  <si>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</si>
  <si>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</si>
  <si>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</si>
  <si>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</si>
  <si>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</si>
  <si>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</si>
  <si>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</si>
  <si>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</si>
  <si>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</si>
  <si>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</si>
  <si>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</si>
  <si>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</si>
  <si>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</si>
  <si>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</si>
  <si>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</si>
  <si>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</si>
  <si>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</si>
  <si>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</si>
  <si>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</si>
  <si>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</si>
  <si>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</si>
  <si>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</si>
  <si>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</si>
  <si>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</si>
  <si>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</si>
  <si>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</si>
  <si>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</si>
  <si>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</si>
  <si>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</si>
  <si>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</si>
  <si>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</si>
  <si>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</si>
  <si>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</si>
  <si>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</si>
  <si>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</si>
  <si>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</si>
  <si>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</si>
  <si>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</si>
  <si>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</si>
  <si>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</si>
  <si>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</si>
  <si>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</si>
  <si>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</si>
  <si>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</si>
  <si>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</si>
  <si>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</si>
  <si>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</si>
  <si>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</si>
  <si>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</si>
  <si>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</si>
  <si>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</si>
  <si>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</si>
  <si>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</si>
  <si>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</si>
  <si>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</si>
  <si>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</si>
  <si>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</si>
  <si>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</si>
  <si>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</si>
  <si>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</si>
  <si>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</si>
  <si>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</si>
  <si>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</si>
  <si>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</si>
  <si>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</si>
  <si>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</si>
  <si>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</si>
  <si>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</si>
  <si>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</si>
  <si>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</si>
  <si>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</si>
  <si>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</si>
  <si>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</si>
  <si>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</si>
  <si>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</si>
  <si>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</si>
  <si>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</si>
  <si>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</si>
  <si>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</si>
  <si>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</si>
  <si>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</si>
  <si>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</si>
  <si>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</si>
  <si>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</si>
  <si>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</si>
  <si>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</si>
  <si>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</si>
  <si>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</si>
  <si>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</si>
  <si>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</si>
  <si>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</si>
  <si>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</si>
  <si>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</si>
  <si>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</si>
  <si>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</si>
  <si>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</si>
  <si>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</si>
  <si>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</si>
  <si>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</si>
  <si>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</si>
  <si>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</si>
  <si>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</si>
  <si>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</si>
  <si>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</si>
  <si>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</si>
  <si>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</si>
  <si>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</si>
  <si>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</si>
  <si>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</si>
  <si>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</si>
  <si>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</si>
  <si>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</si>
  <si>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</si>
  <si>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</si>
  <si>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</si>
  <si>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</si>
  <si>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</si>
  <si>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</si>
  <si>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</si>
  <si>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</si>
  <si>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</si>
  <si>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</si>
  <si>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</si>
  <si>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</si>
  <si>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</si>
  <si>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</si>
  <si>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</si>
  <si>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</si>
  <si>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</si>
  <si>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</si>
  <si>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</si>
  <si>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</si>
  <si>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</si>
  <si>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</si>
  <si>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</si>
  <si>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</si>
  <si>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</si>
  <si>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</si>
  <si>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</si>
  <si>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</si>
  <si>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</si>
  <si>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</si>
  <si>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</si>
  <si>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</si>
  <si>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</si>
  <si>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</si>
  <si>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</si>
  <si>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</si>
  <si>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</si>
  <si>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</si>
  <si>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</si>
  <si>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</si>
  <si>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</si>
  <si>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</si>
  <si>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</si>
  <si>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</si>
  <si>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</si>
  <si>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</si>
  <si>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</si>
  <si>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</si>
  <si>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</si>
  <si>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</si>
  <si>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</si>
  <si>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</si>
  <si>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</si>
  <si>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</si>
  <si>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</si>
  <si>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</si>
  <si>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</si>
  <si>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</si>
  <si>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</si>
  <si>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</si>
  <si>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</si>
  <si>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</si>
  <si>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</si>
  <si>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</si>
  <si>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</si>
  <si>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</si>
  <si>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</si>
  <si>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</si>
  <si>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</si>
  <si>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</si>
  <si>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</si>
  <si>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</si>
  <si>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</si>
  <si>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</si>
  <si>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</si>
  <si>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</si>
  <si>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</si>
  <si>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</si>
  <si>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</si>
  <si>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</si>
  <si>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</si>
  <si>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</si>
  <si>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</si>
  <si>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</si>
  <si>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</si>
  <si>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</si>
  <si>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</si>
  <si>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</si>
  <si>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</si>
  <si>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</si>
  <si>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</si>
  <si>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</si>
  <si>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</si>
  <si>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</si>
  <si>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</si>
  <si>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</si>
  <si>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</si>
  <si>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</si>
  <si>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</si>
  <si>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</si>
  <si>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</si>
  <si>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</si>
  <si>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</si>
  <si>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</si>
  <si>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</si>
  <si>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</si>
  <si>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</si>
  <si>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</si>
  <si>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</si>
  <si>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</si>
  <si>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</si>
  <si>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</si>
  <si>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</si>
  <si>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</si>
  <si>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</si>
  <si>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</si>
  <si>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</si>
  <si>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</si>
  <si>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</si>
  <si>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</si>
  <si>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</si>
  <si>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</si>
  <si>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</si>
  <si>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</si>
  <si>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</si>
  <si>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</si>
  <si>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</si>
  <si>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</si>
  <si>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</si>
  <si>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</si>
  <si>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</si>
  <si>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</si>
  <si>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</si>
  <si>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</si>
  <si>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</si>
  <si>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</si>
  <si>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</si>
  <si>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</si>
  <si>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</si>
  <si>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</si>
  <si>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</si>
  <si>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</si>
  <si>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</si>
  <si>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</si>
  <si>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</si>
  <si>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</si>
  <si>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</si>
  <si>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</si>
  <si>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</si>
  <si>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</si>
  <si>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</si>
  <si>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</si>
  <si>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</si>
  <si>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</si>
  <si>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</si>
  <si>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</si>
  <si>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</si>
  <si>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</si>
  <si>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</si>
  <si>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</si>
  <si>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</si>
  <si>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</si>
  <si>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</si>
  <si>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</si>
  <si>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</si>
  <si>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</si>
  <si>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</si>
  <si>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</si>
  <si>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</si>
  <si>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</si>
  <si>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</si>
  <si>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</si>
  <si>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</si>
  <si>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</si>
  <si>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</si>
  <si>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</si>
  <si>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</si>
  <si>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</si>
  <si>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</si>
  <si>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</si>
  <si>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</si>
  <si>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</si>
  <si>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</si>
  <si>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</si>
  <si>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</si>
  <si>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</si>
  <si>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</si>
  <si>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</si>
  <si>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</si>
  <si>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</si>
  <si>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</si>
  <si>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</si>
  <si>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</si>
  <si>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</si>
  <si>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</si>
  <si>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</si>
  <si>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</si>
  <si>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</si>
  <si>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</si>
  <si>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</si>
  <si>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</si>
  <si>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</si>
  <si>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</si>
  <si>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</si>
  <si>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</si>
  <si>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</si>
  <si>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</si>
  <si>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</si>
  <si>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</si>
  <si>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</si>
  <si>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</si>
  <si>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</si>
  <si>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</si>
  <si>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</si>
  <si>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</si>
  <si>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</si>
  <si>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</si>
  <si>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</si>
  <si>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</si>
  <si>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</si>
  <si>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</si>
  <si>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</si>
  <si>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</si>
  <si>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</si>
  <si>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</si>
  <si>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</si>
  <si>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</si>
  <si>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</si>
  <si>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</si>
  <si>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</si>
  <si>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</si>
  <si>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</si>
  <si>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</si>
  <si>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</si>
  <si>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</si>
  <si>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</si>
  <si>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</si>
  <si>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</si>
  <si>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</si>
  <si>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</si>
  <si>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</si>
  <si>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</si>
  <si>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</si>
  <si>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</si>
  <si>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</si>
  <si>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</si>
  <si>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</si>
  <si>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</si>
  <si>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</si>
  <si>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</si>
  <si>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</si>
  <si>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</si>
  <si>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</si>
  <si>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</si>
  <si>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</si>
  <si>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</si>
  <si>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</si>
  <si>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</si>
  <si>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</si>
  <si>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</si>
  <si>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</si>
  <si>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</si>
  <si>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</si>
  <si>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</si>
  <si>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</si>
  <si>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</si>
  <si>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</si>
  <si>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</si>
  <si>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</si>
  <si>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</si>
  <si>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</si>
  <si>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</si>
  <si>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</si>
  <si>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</si>
  <si>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</si>
  <si>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</si>
  <si>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</si>
  <si>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</si>
  <si>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</si>
  <si>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</si>
  <si>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</si>
  <si>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</si>
  <si>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</si>
  <si>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</si>
  <si>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</si>
  <si>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</si>
  <si>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</si>
  <si>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</si>
  <si>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</si>
  <si>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</si>
  <si>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</si>
  <si>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</si>
  <si>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</si>
  <si>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</si>
  <si>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</si>
  <si>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</si>
  <si>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</si>
  <si>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</si>
  <si>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</si>
  <si>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</si>
  <si>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</si>
  <si>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</si>
  <si>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</si>
  <si>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</si>
  <si>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</si>
  <si>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</si>
  <si>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</si>
  <si>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</si>
  <si>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</si>
  <si>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</si>
  <si>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</si>
  <si>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</si>
  <si>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</si>
  <si>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</si>
  <si>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</si>
  <si>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</si>
  <si>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</si>
  <si>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</si>
  <si>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</si>
  <si>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</si>
  <si>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</si>
  <si>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</si>
  <si>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</si>
  <si>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</si>
  <si>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</si>
  <si>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</si>
  <si>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</si>
  <si>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</si>
  <si>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</si>
  <si>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</si>
  <si>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</si>
  <si>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</si>
  <si>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</si>
  <si>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</si>
  <si>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</si>
  <si>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</si>
  <si>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</si>
  <si>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</si>
  <si>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</si>
  <si>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</si>
  <si>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</si>
  <si>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</si>
  <si>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</si>
  <si>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</si>
  <si>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</si>
  <si>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</si>
  <si>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</si>
  <si>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</si>
  <si>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</si>
  <si>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</si>
  <si>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</si>
  <si>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</si>
  <si>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</si>
  <si>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</si>
  <si>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</si>
  <si>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</si>
  <si>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</si>
  <si>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</si>
  <si>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</si>
  <si>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</si>
  <si>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</si>
  <si>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</si>
  <si>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</si>
  <si>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</si>
  <si>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</si>
  <si>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</si>
  <si>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</si>
  <si>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</si>
  <si>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</si>
  <si>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</si>
  <si>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</si>
  <si>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</si>
  <si>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</si>
  <si>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</si>
  <si>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</si>
  <si>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</si>
  <si>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</si>
  <si>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</si>
  <si>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</si>
  <si>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</si>
  <si>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</si>
  <si>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</si>
  <si>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</si>
  <si>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</si>
  <si>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</si>
  <si>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</si>
  <si>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</si>
  <si>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</si>
  <si>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</si>
  <si>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</si>
  <si>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</si>
  <si>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</si>
  <si>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</si>
  <si>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</si>
  <si>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</si>
  <si>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</si>
  <si>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</si>
  <si>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</si>
  <si>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</si>
  <si>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</si>
  <si>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</si>
  <si>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</si>
  <si>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</si>
  <si>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</si>
  <si>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</si>
  <si>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</si>
  <si>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</si>
  <si>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</si>
  <si>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</si>
  <si>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</si>
  <si>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</si>
  <si>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</si>
  <si>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</si>
  <si>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</si>
  <si>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</si>
  <si>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</si>
  <si>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</si>
  <si>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</si>
  <si>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</si>
  <si>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</si>
  <si>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</si>
  <si>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</si>
  <si>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</si>
  <si>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</si>
  <si>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</si>
  <si>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</si>
  <si>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</si>
  <si>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</si>
  <si>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</si>
  <si>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</si>
  <si>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</si>
  <si>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</si>
  <si>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</si>
  <si>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</si>
  <si>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</si>
  <si>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</si>
  <si>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</si>
  <si>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</si>
  <si>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</si>
  <si>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</si>
  <si>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</si>
  <si>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</si>
  <si>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</si>
  <si>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</si>
  <si>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</si>
  <si>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</si>
  <si>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</si>
  <si>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</si>
  <si>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</si>
  <si>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</si>
  <si>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</si>
  <si>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</si>
  <si>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</si>
  <si>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</si>
  <si>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</si>
  <si>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</si>
  <si>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</si>
  <si>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</si>
  <si>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</si>
  <si>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</si>
  <si>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</si>
  <si>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</si>
  <si>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</si>
  <si>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</si>
  <si>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</si>
  <si>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</si>
  <si>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</si>
  <si>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</si>
  <si>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</si>
  <si>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</si>
  <si>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</si>
  <si>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</si>
  <si>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</si>
  <si>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</si>
  <si>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</si>
  <si>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</si>
  <si>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</si>
  <si>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</si>
  <si>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</si>
  <si>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</si>
  <si>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</si>
  <si>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</si>
  <si>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</si>
  <si>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</si>
  <si>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</si>
  <si>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</si>
  <si>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</si>
  <si>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</si>
  <si>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</si>
  <si>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</si>
  <si>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</si>
  <si>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</si>
  <si>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</si>
  <si>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</si>
  <si>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</si>
  <si>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</si>
  <si>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</si>
  <si>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</si>
  <si>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</si>
  <si>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</si>
  <si>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</si>
  <si>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</si>
  <si>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</si>
  <si>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</si>
  <si>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</si>
  <si>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</si>
  <si>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</si>
  <si>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</si>
  <si>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</si>
  <si>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</si>
  <si>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</si>
  <si>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</si>
  <si>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</si>
  <si>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</si>
  <si>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</si>
  <si>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</si>
  <si>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</si>
  <si>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</si>
  <si>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</si>
  <si>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</si>
  <si>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</si>
  <si>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</si>
  <si>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</si>
  <si>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</si>
  <si>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</si>
  <si>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</si>
  <si>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</si>
  <si>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</si>
  <si>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</si>
  <si>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</si>
  <si>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</si>
  <si>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</si>
  <si>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</si>
  <si>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</si>
  <si>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</si>
  <si>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</si>
  <si>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</si>
  <si>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</si>
  <si>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</si>
  <si>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</si>
  <si>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</si>
  <si>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</si>
  <si>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</si>
  <si>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</si>
  <si>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</si>
  <si>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</si>
  <si>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</si>
  <si>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</si>
  <si>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</si>
  <si>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</si>
  <si>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</si>
  <si>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</si>
  <si>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</si>
  <si>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</si>
  <si>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</si>
  <si>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</si>
  <si>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</si>
  <si>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</si>
  <si>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</si>
  <si>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</si>
  <si>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</si>
  <si>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</si>
  <si>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</si>
  <si>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</si>
  <si>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</si>
  <si>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</si>
  <si>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</si>
  <si>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</si>
  <si>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</si>
  <si>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</si>
  <si>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</si>
  <si>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</si>
  <si>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</si>
  <si>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</si>
  <si>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</si>
  <si>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</si>
  <si>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</si>
  <si>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</si>
  <si>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</si>
  <si>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</si>
  <si>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</si>
  <si>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</si>
  <si>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</si>
  <si>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</si>
  <si>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</si>
  <si>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</si>
  <si>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</si>
  <si>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</si>
  <si>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</si>
  <si>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</si>
  <si>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</si>
  <si>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</si>
  <si>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</si>
  <si>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</si>
  <si>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</si>
  <si>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</si>
  <si>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</si>
  <si>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</si>
  <si>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</si>
  <si>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</si>
  <si>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</si>
  <si>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</si>
  <si>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</si>
  <si>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</si>
  <si>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</si>
  <si>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</si>
  <si>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</si>
  <si>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</si>
  <si>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</si>
  <si>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</si>
  <si>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</si>
  <si>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</si>
  <si>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</si>
  <si>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</si>
  <si>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</si>
  <si>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</si>
  <si>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</si>
  <si>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</si>
  <si>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</si>
  <si>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</si>
  <si>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</si>
  <si>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</si>
  <si>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</si>
  <si>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</si>
  <si>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</si>
  <si>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</si>
  <si>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</si>
  <si>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</si>
  <si>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</si>
  <si>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</si>
  <si>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</si>
  <si>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</si>
  <si>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</si>
  <si>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</si>
  <si>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</si>
  <si>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</si>
  <si>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</si>
  <si>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</si>
  <si>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</si>
  <si>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</si>
  <si>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</si>
  <si>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</si>
  <si>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</si>
  <si>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</si>
  <si>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</si>
  <si>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</si>
  <si>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</si>
  <si>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</si>
  <si>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</si>
  <si>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</si>
  <si>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</si>
  <si>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</si>
  <si>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</si>
  <si>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</si>
  <si>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</si>
  <si>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</si>
  <si>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</si>
  <si>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</si>
  <si>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</si>
  <si>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</si>
  <si>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</si>
  <si>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</si>
  <si>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</si>
  <si>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</si>
  <si>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</si>
  <si>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</si>
  <si>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</si>
  <si>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</si>
  <si>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</si>
  <si>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</si>
  <si>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</si>
  <si>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</si>
  <si>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</si>
  <si>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</si>
  <si>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</si>
  <si>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</si>
  <si>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</si>
  <si>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</si>
  <si>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</si>
  <si>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</si>
  <si>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</si>
  <si>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</si>
  <si>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</si>
  <si>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</si>
  <si>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</si>
  <si>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</si>
  <si>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</si>
  <si>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</si>
  <si>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</si>
  <si>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</si>
  <si>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</si>
  <si>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</si>
  <si>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</si>
  <si>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</si>
  <si>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</si>
  <si>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</si>
  <si>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</si>
  <si>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</si>
  <si>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</si>
  <si>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</si>
  <si>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</si>
  <si>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</si>
  <si>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</si>
  <si>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</si>
  <si>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</si>
  <si>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</si>
  <si>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</si>
  <si>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</si>
  <si>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</si>
  <si>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</si>
  <si>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</si>
  <si>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</si>
  <si>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</si>
  <si>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</si>
  <si>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</si>
  <si>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</si>
  <si>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</si>
  <si>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</si>
  <si>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</si>
  <si>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</si>
  <si>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</si>
  <si>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</si>
  <si>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</si>
  <si>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</si>
  <si>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</si>
  <si>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</si>
  <si>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</si>
  <si>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</si>
  <si>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</si>
  <si>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</si>
  <si>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</si>
  <si>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</si>
  <si>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</si>
  <si>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</si>
  <si>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</si>
  <si>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</si>
  <si>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</si>
  <si>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</si>
  <si>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</si>
  <si>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</si>
  <si>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</si>
  <si>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</si>
  <si>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</si>
  <si>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</si>
  <si>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</si>
  <si>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</si>
  <si>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</si>
  <si>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</si>
  <si>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</si>
  <si>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</si>
  <si>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</si>
  <si>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</si>
  <si>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</si>
  <si>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</si>
  <si>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</si>
  <si>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</si>
  <si>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</si>
  <si>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</si>
  <si>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</si>
  <si>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</si>
  <si>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</si>
  <si>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</si>
  <si>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</si>
  <si>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</si>
  <si>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</si>
  <si>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</si>
  <si>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</si>
  <si>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</si>
  <si>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</si>
  <si>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</si>
  <si>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</si>
  <si>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</si>
  <si>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</si>
  <si>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</si>
  <si>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</si>
  <si>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</si>
  <si>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</si>
  <si>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</si>
  <si>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</si>
  <si>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</si>
  <si>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</si>
  <si>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</si>
  <si>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</si>
  <si>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</si>
  <si>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</si>
  <si>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</si>
  <si>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</si>
  <si>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</si>
  <si>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</si>
  <si>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</si>
  <si>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</si>
  <si>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</si>
  <si>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</si>
  <si>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</si>
  <si>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</si>
  <si>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</si>
  <si>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</si>
  <si>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</si>
  <si>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</si>
  <si>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</si>
  <si>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</si>
  <si>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</si>
  <si>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</si>
  <si>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</si>
  <si>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</si>
  <si>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</si>
  <si>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</si>
  <si>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</si>
  <si>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</si>
  <si>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</si>
  <si>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</si>
  <si>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</si>
  <si>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</si>
  <si>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</si>
  <si>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</si>
  <si>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</si>
  <si>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</si>
  <si>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</si>
  <si>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</si>
  <si>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</si>
  <si>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</si>
  <si>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</si>
  <si>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</si>
  <si>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</si>
  <si>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</si>
  <si>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</si>
  <si>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</si>
  <si>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</si>
  <si>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</si>
  <si>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</si>
  <si>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</si>
  <si>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</si>
  <si>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</si>
  <si>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</si>
  <si>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</si>
  <si>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</si>
  <si>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</si>
  <si>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</si>
  <si>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</si>
  <si>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</si>
  <si>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</si>
  <si>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</si>
  <si>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</si>
  <si>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</si>
  <si>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</si>
  <si>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</si>
  <si>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</si>
  <si>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</si>
  <si>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</si>
  <si>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</si>
  <si>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</si>
  <si>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</si>
  <si>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</si>
  <si>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</si>
  <si>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</si>
  <si>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</si>
  <si>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</si>
  <si>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</si>
  <si>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</si>
  <si>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</si>
  <si>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</si>
  <si>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</si>
  <si>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</si>
  <si>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</si>
  <si>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</si>
  <si>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</si>
  <si>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</si>
  <si>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</si>
  <si>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</si>
  <si>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</si>
  <si>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</si>
  <si>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</si>
  <si>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</si>
  <si>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</si>
  <si>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</si>
  <si>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</si>
  <si>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</si>
  <si>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</si>
  <si>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</si>
  <si>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</si>
  <si>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</si>
  <si>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</si>
  <si>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</si>
  <si>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</si>
  <si>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</si>
  <si>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</si>
  <si>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</si>
  <si>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</si>
  <si>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</si>
  <si>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</si>
  <si>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</si>
  <si>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</si>
  <si>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</si>
  <si>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</si>
  <si>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</si>
  <si>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</si>
  <si>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</si>
  <si>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</si>
  <si>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</si>
  <si>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</si>
  <si>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</si>
  <si>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</si>
  <si>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</si>
  <si>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</si>
  <si>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</si>
  <si>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</si>
  <si>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</si>
  <si>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</si>
  <si>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</si>
  <si>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</si>
  <si>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</si>
  <si>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</si>
  <si>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</si>
  <si>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</si>
  <si>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</si>
  <si>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</si>
  <si>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</si>
  <si>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</si>
  <si>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</si>
  <si>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</si>
  <si>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</si>
  <si>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</si>
  <si>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</si>
  <si>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</si>
  <si>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</si>
  <si>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</si>
  <si>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</si>
  <si>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</si>
  <si>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</si>
  <si>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</si>
  <si>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</si>
  <si>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</si>
  <si>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</si>
  <si>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</si>
  <si>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</si>
  <si>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</si>
  <si>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</si>
  <si>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</si>
  <si>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</si>
  <si>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</si>
  <si>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</si>
  <si>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</si>
  <si>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</si>
  <si>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</si>
  <si>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</si>
  <si>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</si>
  <si>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</si>
  <si>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</si>
  <si>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</si>
  <si>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</si>
  <si>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</si>
  <si>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</si>
  <si>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</si>
  <si>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</si>
  <si>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</si>
  <si>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</si>
  <si>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</si>
  <si>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</si>
  <si>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</si>
  <si>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</si>
  <si>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</si>
  <si>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</si>
  <si>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</si>
  <si>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</si>
  <si>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</si>
  <si>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</si>
  <si>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</si>
  <si>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</si>
  <si>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</si>
  <si>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</si>
  <si>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</si>
  <si>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</si>
  <si>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</si>
  <si>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</si>
  <si>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</si>
  <si>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</si>
  <si>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</si>
  <si>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</si>
  <si>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</si>
  <si>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</si>
  <si>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</si>
  <si>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</si>
  <si>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</si>
  <si>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</si>
  <si>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</si>
  <si>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</si>
  <si>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</si>
  <si>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</si>
  <si>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</si>
  <si>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</si>
  <si>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</si>
  <si>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</si>
  <si>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</si>
  <si>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</si>
  <si>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</si>
  <si>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</si>
  <si>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</si>
  <si>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</si>
  <si>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</si>
  <si>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</si>
  <si>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</si>
  <si>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</si>
  <si>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</si>
  <si>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</si>
  <si>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</si>
  <si>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</si>
  <si>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</si>
  <si>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</si>
  <si>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</si>
  <si>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</si>
  <si>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</si>
  <si>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</si>
  <si>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</si>
  <si>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</si>
  <si>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</si>
  <si>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</si>
  <si>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</si>
  <si>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</si>
  <si>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</si>
  <si>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</si>
  <si>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</si>
  <si>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</si>
  <si>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</si>
  <si>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</si>
  <si>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</si>
  <si>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</si>
  <si>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</si>
  <si>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</si>
  <si>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</si>
  <si>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</si>
  <si>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</si>
  <si>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</si>
  <si>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</si>
  <si>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</si>
  <si>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</si>
  <si>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</si>
  <si>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</si>
  <si>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</si>
  <si>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</si>
  <si>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</si>
  <si>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</si>
  <si>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</si>
  <si>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</si>
  <si>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</si>
  <si>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</si>
  <si>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</si>
  <si>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</si>
  <si>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</si>
  <si>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</si>
  <si>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</si>
  <si>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</si>
  <si>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</si>
  <si>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</si>
  <si>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</si>
  <si>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</si>
  <si>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</si>
  <si>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</si>
  <si>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</si>
  <si>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</si>
  <si>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</si>
  <si>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</si>
  <si>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</si>
  <si>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</si>
  <si>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</si>
  <si>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</si>
  <si>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</si>
  <si>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</si>
  <si>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</si>
  <si>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</si>
  <si>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</si>
  <si>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</si>
  <si>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</si>
  <si>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</si>
  <si>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</si>
  <si>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</si>
  <si>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</si>
  <si>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</si>
  <si>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</si>
  <si>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</si>
  <si>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</si>
  <si>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</si>
  <si>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</si>
  <si>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</si>
  <si>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</si>
  <si>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</si>
  <si>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</si>
  <si>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</si>
  <si>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</si>
  <si>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</si>
  <si>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</si>
  <si>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</si>
  <si>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</si>
  <si>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</si>
  <si>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</si>
  <si>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</si>
  <si>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</si>
  <si>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</si>
  <si>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</si>
  <si>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</si>
  <si>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</si>
  <si>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</si>
  <si>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</si>
  <si>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</si>
  <si>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</si>
  <si>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</si>
  <si>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</si>
  <si>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</si>
  <si>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</si>
  <si>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</si>
  <si>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</si>
  <si>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</si>
  <si>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</si>
  <si>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</si>
  <si>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</si>
  <si>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</si>
  <si>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</si>
  <si>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</si>
  <si>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</si>
  <si>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</si>
  <si>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</si>
  <si>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</si>
  <si>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</si>
  <si>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</si>
  <si>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</si>
  <si>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</si>
  <si>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</si>
  <si>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</si>
  <si>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</si>
  <si>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</si>
  <si>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</si>
  <si>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</si>
  <si>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</si>
  <si>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</si>
  <si>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</si>
  <si>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</si>
  <si>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</si>
  <si>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</si>
  <si>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</si>
  <si>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</si>
  <si>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</si>
  <si>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</si>
  <si>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</si>
  <si>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</si>
  <si>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</si>
  <si>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</si>
  <si>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</si>
  <si>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</si>
  <si>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</si>
  <si>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</si>
  <si>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</si>
  <si>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</si>
  <si>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</si>
  <si>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</si>
  <si>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</si>
  <si>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</si>
  <si>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</si>
  <si>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</si>
  <si>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</si>
  <si>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</si>
  <si>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</si>
  <si>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</si>
  <si>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</si>
  <si>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</si>
  <si>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</si>
  <si>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</si>
  <si>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</si>
  <si>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</si>
  <si>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</si>
  <si>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</si>
  <si>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</si>
  <si>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</si>
  <si>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</si>
  <si>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</si>
  <si>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</si>
  <si>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</si>
  <si>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</si>
  <si>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</si>
  <si>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</si>
  <si>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</si>
  <si>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</si>
  <si>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</si>
  <si>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</si>
  <si>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</si>
  <si>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</si>
  <si>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</si>
  <si>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</si>
  <si>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</si>
  <si>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</si>
  <si>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</si>
  <si>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</si>
  <si>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</si>
  <si>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</si>
  <si>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</si>
  <si>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</si>
  <si>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</si>
  <si>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</si>
  <si>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</si>
  <si>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</si>
  <si>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</si>
  <si>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</si>
  <si>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</si>
  <si>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</si>
  <si>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</si>
  <si>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</si>
  <si>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</si>
  <si>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</si>
  <si>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</si>
  <si>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</si>
  <si>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</si>
  <si>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</si>
  <si>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</si>
  <si>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</si>
  <si>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</si>
  <si>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</si>
  <si>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</si>
  <si>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</si>
  <si>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</si>
  <si>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</si>
  <si>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</si>
  <si>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</si>
  <si>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</si>
  <si>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</si>
  <si>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</si>
  <si>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</si>
  <si>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</si>
  <si>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</si>
  <si>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</si>
  <si>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</si>
  <si>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</si>
  <si>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</si>
  <si>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</si>
  <si>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</si>
  <si>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</si>
  <si>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</si>
  <si>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</si>
  <si>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</si>
  <si>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</si>
  <si>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</si>
  <si>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</si>
  <si>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</si>
  <si>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</si>
  <si>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</si>
  <si>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</si>
  <si>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</si>
  <si>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</si>
  <si>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</si>
  <si>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</si>
  <si>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</si>
  <si>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</si>
  <si>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</si>
  <si>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</si>
  <si>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</si>
  <si>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</si>
  <si>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</si>
  <si>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</si>
  <si>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</si>
  <si>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</si>
  <si>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</si>
  <si>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</si>
  <si>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</si>
  <si>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</si>
  <si>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</si>
  <si>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</si>
  <si>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</si>
  <si>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</si>
  <si>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</si>
  <si>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</si>
  <si>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</si>
  <si>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</si>
  <si>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</si>
  <si>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</si>
  <si>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</si>
  <si>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</si>
  <si>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</si>
  <si>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</si>
  <si>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</si>
  <si>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</si>
  <si>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</si>
  <si>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</si>
  <si>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</si>
  <si>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</si>
  <si>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</si>
  <si>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</si>
  <si>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</si>
  <si>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</si>
  <si>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</si>
  <si>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</si>
  <si>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</si>
  <si>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</si>
  <si>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</si>
  <si>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</si>
  <si>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</si>
  <si>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</si>
  <si>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</si>
  <si>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</si>
  <si>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</si>
  <si>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</si>
  <si>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</si>
  <si>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</si>
  <si>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</si>
  <si>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</si>
  <si>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</si>
  <si>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</si>
  <si>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</si>
  <si>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</si>
  <si>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</si>
  <si>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</si>
  <si>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</si>
  <si>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</si>
  <si>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</si>
  <si>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</si>
  <si>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</si>
  <si>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</si>
  <si>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</si>
  <si>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</si>
  <si>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</si>
  <si>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</si>
  <si>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</si>
  <si>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</si>
  <si>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</si>
  <si>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</si>
  <si>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</si>
  <si>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</si>
  <si>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</si>
  <si>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</si>
  <si>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</si>
  <si>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</si>
  <si>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</si>
  <si>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</si>
  <si>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</si>
  <si>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</si>
  <si>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</si>
  <si>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</si>
  <si>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</si>
  <si>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</si>
  <si>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</si>
  <si>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</si>
  <si>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</si>
  <si>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</si>
  <si>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</si>
  <si>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</si>
  <si>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</si>
  <si>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</si>
  <si>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</si>
  <si>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</si>
  <si>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</si>
  <si>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</si>
  <si>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</si>
  <si>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</si>
  <si>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</si>
  <si>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</si>
  <si>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</si>
  <si>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</si>
  <si>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</si>
  <si>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</si>
  <si>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</si>
  <si>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</si>
  <si>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</si>
  <si>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</si>
  <si>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</si>
  <si>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</si>
  <si>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</si>
  <si>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</si>
  <si>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</si>
  <si>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</si>
  <si>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</si>
  <si>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</si>
  <si>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</si>
  <si>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</si>
  <si>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</si>
  <si>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</si>
  <si>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</si>
  <si>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</si>
  <si>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</si>
  <si>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</si>
  <si>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</si>
  <si>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</si>
  <si>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</si>
  <si>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</si>
  <si>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</si>
  <si>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</si>
  <si>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</si>
  <si>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</si>
  <si>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</si>
  <si>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</si>
  <si>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</si>
  <si>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</si>
  <si>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</si>
  <si>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</si>
  <si>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</si>
  <si>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</si>
  <si>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</si>
  <si>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</si>
  <si>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</si>
  <si>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</si>
  <si>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</si>
  <si>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</si>
  <si>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</si>
  <si>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</si>
  <si>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</si>
  <si>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</si>
  <si>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</si>
  <si>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</si>
  <si>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</si>
  <si>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</si>
  <si>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</si>
  <si>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</si>
  <si>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</si>
  <si>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</si>
  <si>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</si>
  <si>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</si>
  <si>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</si>
  <si>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</si>
  <si>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</si>
  <si>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</si>
  <si>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</si>
  <si>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</si>
  <si>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</si>
  <si>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</si>
  <si>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</si>
  <si>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</si>
  <si>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</si>
  <si>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</si>
  <si>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</si>
  <si>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</si>
  <si>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</si>
  <si>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</si>
  <si>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</si>
  <si>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</si>
  <si>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</si>
  <si>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</si>
  <si>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</si>
  <si>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</si>
  <si>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</si>
  <si>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</si>
  <si>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</si>
  <si>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</si>
  <si>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</si>
  <si>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</si>
  <si>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</si>
  <si>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</si>
  <si>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</si>
  <si>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</si>
  <si>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</si>
  <si>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</si>
  <si>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</si>
  <si>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</si>
  <si>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</si>
  <si>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</si>
  <si>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</si>
  <si>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</si>
  <si>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</si>
  <si>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</si>
  <si>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</si>
  <si>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</si>
  <si>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</si>
  <si>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</si>
  <si>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</si>
  <si>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</si>
  <si>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</si>
  <si>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</si>
  <si>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</si>
  <si>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</si>
  <si>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</si>
  <si>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</si>
  <si>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</si>
  <si>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</si>
  <si>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</si>
  <si>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</si>
  <si>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</si>
  <si>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</si>
  <si>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</si>
  <si>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</si>
  <si>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</si>
  <si>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</si>
  <si>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</si>
  <si>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</si>
  <si>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</si>
  <si>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</si>
  <si>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</si>
  <si>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</si>
  <si>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</si>
  <si>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</si>
  <si>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</si>
  <si>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</si>
  <si>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</si>
  <si>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</si>
  <si>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</si>
  <si>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</si>
  <si>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</si>
  <si>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</si>
  <si>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</si>
  <si>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</si>
  <si>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</si>
  <si>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</si>
  <si>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</si>
  <si>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</si>
  <si>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</si>
  <si>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</si>
  <si>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</si>
  <si>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</si>
  <si>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</si>
  <si>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</si>
  <si>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</si>
  <si>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</si>
  <si>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</si>
  <si>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</si>
  <si>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</si>
  <si>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</si>
  <si>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</si>
  <si>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</si>
  <si>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</si>
  <si>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</si>
  <si>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</si>
  <si>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</si>
  <si>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</si>
  <si>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</si>
  <si>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</si>
  <si>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</si>
  <si>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</si>
  <si>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</si>
  <si>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</si>
  <si>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</si>
  <si>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</si>
  <si>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</si>
  <si>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</si>
  <si>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</si>
  <si>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</si>
  <si>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</si>
  <si>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</si>
  <si>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</si>
  <si>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</si>
  <si>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</si>
  <si>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</si>
  <si>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</si>
  <si>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</si>
  <si>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</si>
  <si>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</si>
  <si>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</si>
  <si>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</si>
  <si>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</si>
  <si>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</si>
  <si>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</si>
  <si>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</si>
  <si>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</si>
  <si>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</si>
  <si>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</si>
  <si>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</si>
  <si>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</si>
  <si>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</si>
  <si>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</si>
  <si>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</si>
  <si>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</si>
  <si>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</si>
  <si>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</si>
  <si>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</si>
  <si>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</si>
  <si>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</si>
  <si>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</si>
  <si>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</si>
  <si>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</si>
  <si>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</si>
  <si>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</si>
  <si>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</si>
  <si>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</si>
  <si>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</si>
  <si>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</si>
  <si>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</si>
  <si>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</si>
  <si>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</si>
  <si>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</si>
  <si>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</si>
  <si>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</si>
  <si>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</si>
  <si>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</si>
  <si>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</si>
  <si>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</si>
  <si>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</si>
  <si>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</si>
  <si>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</si>
  <si>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</si>
  <si>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</si>
  <si>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</si>
  <si>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</si>
  <si>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</si>
  <si>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</si>
  <si>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</si>
  <si>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</si>
  <si>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</si>
  <si>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</si>
  <si>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</si>
  <si>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</si>
  <si>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</si>
  <si>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</si>
  <si>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</si>
  <si>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</si>
  <si>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</si>
  <si>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</si>
  <si>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</si>
  <si>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</si>
  <si>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</si>
  <si>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</si>
  <si>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</si>
  <si>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</si>
  <si>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</si>
  <si>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</si>
  <si>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</si>
  <si>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</si>
  <si>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</si>
  <si>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</si>
  <si>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</si>
  <si>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</si>
  <si>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</si>
  <si>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</si>
  <si>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</si>
  <si>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</si>
  <si>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</si>
  <si>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</si>
  <si>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</si>
  <si>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</si>
  <si>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</si>
  <si>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</si>
  <si>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</si>
  <si>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</si>
  <si>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</si>
  <si>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</si>
  <si>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</si>
  <si>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</si>
  <si>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</si>
  <si>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</si>
  <si>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</si>
  <si>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</si>
  <si>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</si>
  <si>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</si>
  <si>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</si>
  <si>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</si>
  <si>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</si>
  <si>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</si>
  <si>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</si>
  <si>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</si>
  <si>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</si>
  <si>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</si>
  <si>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</si>
  <si>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</si>
  <si>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</si>
  <si>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</si>
  <si>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</si>
  <si>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</si>
  <si>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</si>
  <si>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</si>
  <si>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</si>
  <si>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</si>
  <si>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</si>
  <si>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</si>
  <si>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</si>
  <si>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</si>
  <si>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</si>
  <si>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</si>
  <si>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</si>
  <si>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</si>
  <si>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</si>
  <si>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</si>
  <si>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</si>
  <si>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</si>
  <si>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</si>
  <si>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</si>
  <si>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</si>
  <si>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</si>
  <si>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</si>
  <si>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</si>
  <si>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</si>
  <si>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</si>
  <si>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</si>
  <si>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</si>
  <si>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</si>
  <si>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</si>
  <si>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</si>
  <si>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</si>
  <si>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</si>
  <si>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</si>
  <si>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</si>
  <si>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</si>
  <si>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</si>
  <si>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</si>
  <si>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</si>
  <si>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</si>
  <si>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</si>
  <si>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</si>
  <si>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</si>
  <si>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</si>
  <si>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</si>
  <si>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</si>
  <si>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</si>
  <si>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</si>
  <si>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</si>
  <si>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</si>
  <si>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</si>
  <si>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</si>
  <si>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</si>
  <si>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</si>
  <si>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</si>
  <si>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</si>
  <si>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</si>
  <si>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</si>
  <si>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</si>
  <si>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</si>
  <si>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</si>
  <si>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</si>
  <si>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</si>
  <si>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</si>
  <si>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</si>
  <si>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</si>
  <si>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</si>
  <si>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</si>
  <si>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</si>
  <si>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</si>
  <si>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</si>
  <si>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</si>
  <si>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</si>
  <si>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</si>
  <si>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</si>
  <si>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</si>
  <si>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</si>
  <si>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</si>
  <si>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</si>
  <si>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</si>
  <si>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</si>
  <si>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</si>
  <si>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</si>
  <si>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</si>
  <si>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</si>
  <si>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</si>
  <si>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</si>
  <si>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</si>
  <si>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</si>
  <si>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</si>
  <si>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</si>
  <si>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</si>
  <si>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</si>
  <si>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</si>
  <si>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</si>
  <si>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</si>
  <si>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</si>
  <si>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</si>
  <si>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</si>
  <si>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</si>
  <si>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</si>
  <si>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</si>
  <si>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</si>
  <si>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</si>
  <si>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</si>
  <si>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</si>
  <si>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</si>
  <si>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</si>
  <si>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</si>
  <si>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</si>
  <si>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</si>
  <si>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</si>
  <si>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</si>
  <si>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</si>
  <si>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</si>
  <si>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</si>
  <si>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</si>
  <si>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</si>
  <si>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</si>
  <si>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</si>
  <si>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</si>
  <si>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</si>
  <si>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</si>
  <si>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</si>
  <si>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</si>
  <si>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</si>
  <si>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</si>
  <si>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</si>
  <si>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</si>
  <si>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</si>
  <si>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</si>
  <si>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</si>
  <si>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</si>
  <si>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</si>
  <si>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</si>
  <si>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</si>
  <si>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</si>
  <si>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</si>
  <si>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</si>
  <si>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</si>
  <si>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</si>
  <si>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</si>
  <si>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</si>
  <si>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</si>
  <si>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</si>
  <si>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</si>
  <si>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</si>
  <si>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</si>
  <si>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</si>
  <si>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</si>
  <si>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</si>
  <si>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</si>
  <si>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</si>
  <si>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</si>
  <si>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</si>
  <si>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</si>
  <si>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</si>
  <si>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</si>
  <si>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</si>
  <si>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</si>
  <si>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</si>
  <si>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</si>
  <si>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</si>
  <si>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</si>
  <si>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</si>
  <si>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</si>
  <si>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</si>
  <si>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</si>
  <si>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</si>
  <si>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</si>
  <si>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</si>
  <si>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</si>
  <si>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</si>
  <si>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</si>
  <si>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</si>
  <si>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</si>
  <si>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</si>
  <si>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</si>
  <si>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</si>
  <si>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</si>
  <si>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</si>
  <si>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</si>
  <si>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</si>
  <si>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</si>
  <si>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</si>
  <si>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</si>
  <si>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</si>
  <si>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</si>
  <si>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</si>
  <si>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</si>
  <si>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</si>
  <si>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</si>
  <si>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</si>
  <si>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</si>
  <si>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</si>
  <si>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</si>
  <si>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</si>
  <si>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</si>
  <si>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</si>
  <si>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</si>
  <si>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</si>
  <si>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</si>
  <si>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</si>
  <si>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</si>
  <si>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</si>
  <si>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</si>
  <si>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</si>
  <si>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</si>
  <si>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</si>
  <si>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</si>
  <si>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</si>
  <si>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</si>
  <si>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</si>
  <si>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</si>
  <si>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</si>
  <si>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</si>
  <si>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</si>
  <si>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</si>
  <si>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</si>
  <si>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</si>
  <si>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</si>
  <si>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</si>
  <si>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</si>
  <si>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</si>
  <si>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</si>
  <si>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</si>
  <si>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</si>
  <si>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</si>
  <si>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</si>
  <si>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</si>
  <si>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</si>
  <si>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</si>
  <si>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</si>
  <si>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</si>
  <si>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</si>
  <si>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</si>
  <si>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</si>
  <si>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</si>
  <si>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</si>
  <si>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</si>
  <si>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</si>
  <si>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</si>
  <si>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</si>
  <si>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</si>
  <si>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</si>
  <si>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</si>
  <si>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</si>
  <si>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</si>
  <si>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</si>
  <si>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</si>
  <si>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</si>
  <si>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</si>
  <si>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</si>
  <si>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</si>
  <si>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</si>
  <si>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</si>
  <si>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</si>
  <si>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</si>
  <si>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</si>
  <si>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</si>
  <si>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</si>
  <si>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</si>
  <si>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</si>
  <si>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</si>
  <si>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</si>
  <si>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</si>
  <si>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</si>
  <si>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</si>
  <si>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</si>
  <si>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</si>
  <si>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</si>
  <si>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</si>
  <si>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</si>
  <si>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</si>
  <si>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</si>
  <si>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</si>
  <si>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</si>
  <si>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</si>
  <si>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</si>
  <si>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</si>
  <si>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</si>
  <si>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</si>
  <si>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</si>
  <si>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</si>
  <si>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</si>
  <si>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</si>
  <si>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</si>
  <si>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</si>
  <si>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</si>
  <si>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</si>
  <si>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</si>
  <si>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</si>
  <si>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</si>
  <si>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</si>
  <si>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</si>
  <si>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</si>
  <si>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</si>
  <si>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</si>
  <si>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</si>
  <si>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</si>
  <si>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</si>
  <si>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</si>
  <si>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</si>
  <si>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</si>
  <si>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</si>
  <si>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</si>
  <si>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</si>
  <si>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</si>
  <si>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</si>
  <si>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</si>
  <si>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</si>
  <si>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</si>
  <si>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</si>
  <si>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</si>
  <si>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</si>
  <si>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</si>
  <si>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</si>
  <si>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</si>
  <si>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</si>
  <si>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</si>
  <si>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</si>
  <si>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</si>
  <si>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</si>
  <si>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</si>
  <si>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</si>
  <si>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</si>
  <si>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</si>
  <si>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</si>
  <si>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</si>
  <si>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</si>
  <si>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</si>
  <si>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</si>
  <si>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</si>
  <si>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</si>
  <si>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</si>
  <si>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</si>
  <si>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</si>
  <si>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</si>
  <si>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</si>
  <si>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</si>
  <si>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</si>
  <si>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</si>
  <si>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</si>
  <si>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</si>
  <si>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</si>
  <si>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</si>
  <si>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</si>
  <si>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</si>
  <si>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</si>
  <si>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</si>
  <si>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</si>
  <si>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</si>
  <si>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</si>
  <si>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</si>
  <si>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</si>
  <si>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</si>
  <si>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</si>
  <si>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</si>
  <si>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</si>
  <si>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</si>
  <si>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</si>
  <si>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</si>
  <si>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</si>
  <si>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</si>
  <si>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</si>
  <si>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</si>
  <si>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</si>
  <si>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</si>
  <si>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</si>
  <si>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</si>
  <si>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</si>
  <si>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</si>
  <si>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</si>
  <si>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</si>
  <si>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</si>
  <si>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</si>
  <si>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</si>
  <si>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</si>
  <si>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</si>
  <si>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</si>
  <si>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</si>
  <si>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</si>
  <si>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</si>
  <si>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</si>
  <si>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</si>
  <si>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</si>
  <si>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</si>
  <si>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</si>
  <si>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</si>
  <si>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</si>
  <si>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</si>
  <si>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</si>
  <si>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</si>
  <si>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</si>
  <si>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</si>
  <si>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</si>
  <si>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</si>
  <si>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</si>
  <si>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</si>
  <si>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</si>
  <si>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</si>
  <si>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</si>
  <si>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</si>
  <si>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</si>
  <si>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</si>
  <si>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</si>
  <si>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</si>
  <si>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</si>
  <si>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</si>
  <si>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</si>
  <si>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</si>
  <si>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</si>
  <si>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</si>
  <si>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</si>
  <si>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</si>
  <si>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</si>
  <si>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</si>
  <si>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</si>
  <si>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</si>
  <si>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</si>
  <si>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</si>
  <si>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</si>
  <si>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</si>
  <si>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</si>
  <si>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</si>
  <si>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</si>
  <si>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</si>
  <si>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</si>
  <si>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</si>
  <si>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</si>
  <si>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</si>
  <si>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</si>
  <si>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</si>
  <si>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</si>
  <si>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</si>
  <si>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</si>
  <si>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</si>
  <si>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</si>
  <si>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</si>
  <si>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</si>
  <si>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</si>
  <si>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</si>
  <si>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</si>
  <si>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</si>
  <si>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</si>
  <si>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</si>
  <si>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</si>
  <si>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</si>
  <si>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</si>
  <si>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</si>
  <si>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</si>
  <si>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</si>
  <si>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</si>
  <si>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</si>
  <si>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</si>
  <si>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</si>
  <si>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</si>
  <si>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</si>
  <si>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</si>
  <si>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</si>
  <si>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</si>
  <si>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</si>
  <si>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</si>
  <si>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</si>
  <si>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</si>
  <si>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</si>
  <si>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</si>
  <si>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</si>
  <si>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</si>
  <si>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</si>
  <si>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</si>
  <si>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</si>
  <si>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</si>
  <si>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</si>
  <si>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</si>
  <si>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</si>
  <si>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</si>
  <si>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</si>
  <si>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</si>
  <si>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</si>
  <si>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</si>
  <si>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</si>
  <si>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</si>
  <si>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</si>
  <si>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</si>
  <si>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</si>
  <si>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</si>
  <si>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</si>
  <si>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</si>
  <si>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</si>
  <si>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</si>
  <si>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</si>
  <si>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</si>
  <si>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</si>
  <si>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</si>
  <si>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</si>
  <si>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</si>
  <si>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</si>
  <si>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</si>
  <si>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</si>
  <si>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</si>
  <si>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</si>
  <si>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</si>
  <si>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</si>
  <si>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</si>
  <si>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</si>
  <si>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</si>
  <si>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</si>
  <si>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</si>
  <si>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</si>
  <si>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</si>
  <si>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</si>
  <si>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</si>
  <si>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</si>
  <si>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</si>
  <si>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</si>
  <si>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</si>
  <si>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</si>
  <si>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</si>
  <si>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</si>
  <si>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</si>
  <si>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</si>
  <si>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</si>
  <si>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</si>
  <si>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</si>
  <si>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</si>
  <si>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</si>
  <si>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</si>
  <si>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</si>
  <si>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</si>
  <si>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</si>
  <si>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</si>
  <si>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</si>
  <si>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</si>
  <si>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</si>
  <si>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</si>
  <si>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</si>
  <si>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</si>
  <si>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</si>
  <si>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</si>
  <si>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</si>
  <si>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</si>
  <si>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</si>
  <si>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</si>
  <si>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</si>
  <si>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</si>
  <si>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</si>
  <si>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</si>
  <si>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</si>
  <si>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</si>
  <si>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</si>
  <si>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</si>
  <si>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</si>
  <si>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</si>
  <si>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</si>
  <si>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</si>
  <si>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</si>
  <si>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</si>
  <si>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</si>
  <si>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</si>
  <si>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</si>
  <si>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</si>
  <si>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</si>
  <si>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</si>
  <si>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</si>
  <si>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</si>
  <si>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</si>
  <si>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</si>
  <si>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</si>
  <si>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</si>
  <si>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</si>
  <si>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</si>
  <si>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</si>
  <si>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</si>
  <si>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</si>
  <si>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</si>
  <si>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</si>
  <si>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</si>
  <si>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</si>
  <si>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</si>
  <si>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</si>
  <si>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</si>
  <si>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</si>
  <si>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</si>
  <si>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</si>
  <si>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</si>
  <si>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</si>
  <si>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</si>
  <si>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</si>
  <si>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</si>
  <si>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</si>
  <si>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</si>
  <si>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</si>
  <si>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</si>
  <si>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</si>
  <si>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</si>
  <si>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</si>
  <si>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</si>
  <si>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</si>
  <si>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</si>
  <si>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</si>
  <si>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</si>
  <si>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</si>
  <si>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</si>
  <si>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</si>
  <si>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</si>
  <si>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</si>
  <si>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</si>
  <si>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</si>
  <si>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</si>
  <si>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</si>
  <si>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</si>
  <si>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</si>
  <si>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</si>
  <si>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</si>
  <si>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</si>
  <si>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</si>
  <si>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</si>
  <si>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</si>
  <si>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</si>
  <si>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</si>
  <si>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</si>
  <si>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</si>
  <si>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</si>
  <si>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</si>
  <si>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</si>
  <si>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</si>
  <si>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</si>
  <si>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</si>
  <si>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</si>
  <si>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</si>
  <si>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</si>
  <si>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</si>
  <si>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</si>
  <si>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</si>
  <si>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</si>
  <si>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</si>
  <si>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</si>
  <si>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</si>
  <si>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</si>
  <si>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</si>
  <si>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</si>
  <si>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</si>
  <si>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</si>
  <si>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</si>
  <si>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</si>
  <si>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</si>
  <si>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</si>
  <si>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</si>
  <si>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</si>
  <si>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</si>
  <si>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</si>
  <si>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</si>
  <si>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</si>
  <si>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</si>
  <si>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</si>
  <si>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</si>
  <si>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</si>
  <si>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</si>
  <si>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</si>
  <si>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</si>
  <si>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</si>
  <si>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</si>
  <si>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</si>
  <si>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</si>
  <si>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</si>
  <si>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</si>
  <si>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</si>
  <si>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</si>
  <si>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</si>
  <si>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</si>
  <si>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</si>
  <si>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</si>
  <si>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</si>
  <si>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</si>
  <si>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</si>
  <si>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</si>
  <si>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</si>
  <si>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</si>
  <si>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</si>
  <si>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</si>
  <si>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</si>
  <si>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</si>
  <si>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</si>
  <si>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</si>
  <si>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</si>
  <si>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</si>
  <si>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</si>
  <si>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</si>
  <si>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</si>
  <si>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</si>
  <si>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</si>
  <si>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</si>
  <si>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</si>
  <si>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</si>
  <si>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</si>
  <si>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</si>
  <si>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</si>
  <si>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</si>
  <si>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</si>
  <si>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</si>
  <si>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</si>
  <si>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</si>
  <si>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</si>
  <si>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</si>
  <si>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</si>
  <si>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</si>
  <si>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</si>
  <si>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</si>
  <si>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</si>
  <si>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</si>
  <si>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</si>
  <si>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</si>
  <si>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</si>
  <si>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</si>
  <si>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</si>
  <si>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</si>
  <si>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</si>
  <si>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</si>
  <si>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</si>
  <si>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</si>
  <si>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</si>
  <si>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</si>
  <si>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</si>
  <si>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</si>
  <si>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</si>
  <si>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</si>
  <si>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</si>
  <si>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</si>
  <si>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</si>
  <si>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</si>
  <si>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</si>
  <si>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</si>
  <si>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</si>
  <si>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</si>
  <si>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</si>
  <si>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</si>
  <si>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</si>
  <si>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</si>
  <si>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</si>
  <si>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</si>
  <si>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</si>
  <si>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</si>
  <si>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</si>
  <si>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</si>
  <si>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</si>
  <si>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</si>
  <si>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</si>
  <si>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</si>
  <si>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</si>
  <si>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</si>
  <si>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</si>
  <si>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</si>
  <si>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</si>
  <si>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</si>
  <si>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</si>
  <si>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</si>
  <si>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</si>
  <si>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</si>
  <si>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</si>
  <si>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</si>
  <si>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</si>
  <si>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</si>
  <si>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</si>
  <si>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</si>
  <si>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</si>
  <si>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</si>
  <si>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</si>
  <si>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</si>
  <si>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</si>
  <si>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</si>
  <si>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</si>
  <si>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</si>
  <si>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</si>
  <si>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</si>
  <si>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</si>
  <si>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</si>
  <si>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</si>
  <si>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</si>
  <si>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</si>
  <si>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</si>
  <si>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</si>
  <si>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</si>
  <si>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</si>
  <si>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</si>
  <si>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</si>
  <si>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</si>
  <si>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</si>
  <si>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</si>
  <si>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</si>
  <si>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</si>
  <si>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</si>
  <si>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</si>
  <si>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</si>
  <si>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</si>
  <si>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</si>
  <si>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</si>
  <si>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</si>
  <si>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</si>
  <si>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</si>
  <si>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</si>
  <si>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</si>
  <si>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</si>
  <si>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</si>
  <si>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</si>
  <si>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</si>
  <si>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</si>
  <si>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</si>
  <si>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</si>
  <si>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</si>
  <si>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</si>
  <si>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</si>
  <si>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</si>
  <si>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</si>
  <si>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</si>
  <si>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</si>
  <si>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</si>
  <si>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</si>
  <si>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</si>
  <si>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</si>
  <si>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</si>
  <si>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</si>
  <si>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</si>
  <si>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</si>
  <si>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</si>
  <si>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</si>
  <si>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</si>
  <si>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</si>
  <si>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</si>
  <si>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</si>
  <si>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</si>
  <si>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</si>
  <si>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</si>
  <si>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</si>
  <si>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</si>
  <si>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</si>
  <si>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</si>
  <si>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</si>
  <si>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</si>
  <si>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</si>
  <si>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</si>
  <si>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</si>
  <si>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</si>
  <si>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</si>
  <si>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</si>
  <si>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</si>
  <si>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</si>
  <si>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</si>
  <si>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</si>
  <si>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</si>
  <si>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</si>
  <si>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</si>
  <si>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</si>
  <si>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</si>
  <si>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</si>
  <si>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</si>
  <si>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</si>
  <si>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</si>
  <si>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</si>
  <si>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</si>
  <si>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</si>
  <si>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</si>
  <si>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</si>
  <si>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</si>
  <si>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</si>
  <si>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</si>
  <si>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</si>
  <si>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</si>
  <si>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</si>
  <si>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</si>
  <si>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</si>
  <si>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</si>
  <si>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</si>
  <si>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</si>
  <si>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</si>
  <si>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</si>
  <si>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</si>
  <si>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</si>
  <si>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</si>
  <si>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</si>
  <si>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</si>
  <si>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</si>
  <si>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</si>
  <si>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</si>
  <si>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</si>
  <si>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</si>
  <si>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</si>
  <si>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</si>
  <si>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</si>
  <si>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</si>
  <si>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</si>
  <si>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</si>
  <si>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</si>
  <si>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</si>
  <si>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</si>
  <si>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</si>
  <si>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</si>
  <si>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</si>
  <si>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</si>
  <si>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</si>
  <si>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</si>
  <si>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</si>
  <si>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</si>
  <si>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</si>
  <si>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</si>
  <si>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</si>
  <si>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</si>
  <si>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</si>
  <si>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</si>
  <si>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</si>
  <si>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</si>
  <si>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</si>
  <si>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</si>
  <si>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</si>
  <si>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</si>
  <si>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</si>
  <si>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</si>
  <si>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</si>
  <si>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</si>
  <si>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</si>
  <si>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</si>
  <si>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</si>
  <si>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</si>
  <si>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</si>
  <si>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</si>
  <si>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</si>
  <si>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</si>
  <si>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</si>
  <si>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</si>
  <si>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</si>
  <si>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</si>
  <si>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</si>
  <si>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</si>
  <si>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</si>
  <si>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</si>
  <si>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</si>
  <si>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</si>
  <si>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</si>
  <si>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</si>
  <si>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</si>
  <si>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</si>
  <si>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</si>
  <si>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</si>
  <si>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</si>
  <si>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</si>
  <si>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</si>
  <si>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</si>
  <si>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</si>
  <si>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</si>
  <si>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</si>
  <si>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</si>
  <si>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</si>
  <si>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</si>
  <si>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</si>
  <si>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</si>
  <si>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</si>
  <si>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</si>
  <si>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</si>
  <si>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</si>
  <si>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</si>
  <si>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</si>
  <si>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</si>
  <si>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</si>
  <si>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</si>
  <si>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</si>
  <si>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</si>
  <si>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</si>
  <si>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</si>
  <si>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</si>
  <si>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</si>
  <si>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</si>
  <si>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</si>
  <si>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</si>
  <si>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</si>
  <si>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</si>
  <si>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</si>
  <si>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</si>
  <si>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</si>
  <si>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</si>
  <si>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</si>
  <si>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</si>
  <si>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</si>
  <si>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</si>
  <si>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</si>
  <si>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</si>
  <si>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</si>
  <si>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</si>
  <si>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</si>
  <si>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</si>
  <si>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</si>
  <si>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</si>
  <si>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</si>
  <si>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</si>
  <si>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</si>
  <si>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</si>
  <si>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</si>
  <si>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</si>
  <si>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</si>
  <si>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</si>
  <si>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</si>
  <si>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</si>
  <si>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</si>
  <si>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</si>
  <si>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</si>
  <si>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</si>
  <si>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</si>
  <si>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</si>
  <si>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</si>
  <si>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</si>
  <si>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</si>
  <si>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</si>
  <si>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</si>
  <si>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</si>
  <si>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</si>
  <si>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</si>
  <si>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</si>
  <si>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</si>
  <si>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</si>
  <si>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</si>
  <si>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</si>
  <si>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</si>
  <si>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</si>
  <si>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</si>
  <si>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</si>
  <si>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</si>
  <si>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</si>
  <si>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</si>
  <si>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</si>
  <si>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</si>
  <si>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</si>
  <si>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</si>
  <si>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</si>
  <si>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</si>
  <si>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</si>
  <si>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</si>
  <si>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</si>
  <si>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</si>
  <si>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</si>
  <si>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</si>
  <si>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</si>
  <si>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</si>
  <si>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</si>
  <si>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</si>
  <si>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</si>
  <si>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</si>
  <si>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</si>
  <si>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</si>
  <si>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</si>
  <si>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</si>
  <si>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</si>
  <si>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</si>
  <si>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</si>
  <si>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</si>
  <si>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</si>
  <si>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</si>
  <si>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</si>
  <si>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</si>
  <si>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</si>
  <si>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</si>
  <si>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</si>
  <si>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</si>
  <si>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</si>
  <si>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</si>
  <si>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</si>
  <si>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</si>
  <si>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</si>
  <si>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</si>
  <si>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</si>
  <si>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</si>
  <si>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</si>
  <si>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</si>
  <si>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</si>
  <si>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</si>
  <si>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</si>
  <si>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</si>
  <si>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</si>
  <si>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</si>
  <si>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</si>
  <si>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</si>
  <si>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</si>
  <si>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</si>
  <si>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</si>
  <si>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</si>
  <si>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</si>
  <si>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</si>
  <si>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</si>
  <si>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</si>
  <si>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</si>
  <si>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</si>
  <si>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</si>
  <si>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</si>
  <si>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</si>
  <si>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</si>
  <si>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</si>
  <si>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</si>
  <si>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</si>
  <si>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</si>
  <si>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</si>
  <si>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</si>
  <si>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</si>
  <si>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</si>
  <si>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</si>
  <si>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</si>
  <si>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</si>
  <si>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</si>
  <si>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</si>
  <si>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</si>
  <si>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</si>
  <si>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</si>
  <si>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</si>
  <si>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</si>
  <si>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</si>
  <si>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</si>
  <si>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</si>
  <si>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</si>
  <si>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</si>
  <si>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</si>
  <si>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</si>
  <si>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</si>
  <si>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</si>
  <si>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</si>
  <si>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</si>
  <si>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</si>
  <si>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</si>
  <si>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</si>
  <si>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</si>
  <si>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</si>
  <si>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</si>
  <si>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</si>
  <si>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</si>
  <si>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</si>
  <si>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</si>
  <si>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</si>
  <si>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</si>
  <si>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</si>
  <si>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</si>
  <si>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</si>
  <si>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</si>
  <si>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</si>
  <si>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</si>
  <si>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</si>
  <si>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</si>
  <si>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</si>
  <si>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</si>
  <si>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</si>
  <si>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</si>
  <si>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</si>
  <si>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</si>
  <si>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</si>
  <si>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</si>
  <si>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</si>
  <si>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</si>
  <si>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</si>
  <si>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</si>
  <si>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</si>
  <si>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</si>
  <si>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</si>
  <si>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</si>
  <si>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</si>
  <si>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</si>
  <si>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</si>
  <si>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</si>
  <si>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</si>
  <si>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</si>
  <si>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</si>
  <si>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</si>
  <si>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</si>
  <si>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</si>
  <si>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</si>
  <si>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</si>
  <si>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</si>
  <si>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</si>
  <si>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</si>
  <si>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</si>
  <si>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</si>
  <si>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</si>
  <si>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</si>
  <si>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</si>
  <si>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</si>
  <si>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</si>
  <si>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</si>
  <si>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</si>
  <si>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</si>
  <si>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</si>
  <si>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</si>
  <si>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</si>
  <si>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</si>
  <si>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</si>
  <si>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</si>
  <si>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</si>
  <si>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</si>
  <si>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</si>
  <si>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</si>
  <si>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</si>
  <si>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</si>
  <si>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</si>
  <si>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</si>
  <si>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</si>
  <si>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</si>
  <si>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</si>
  <si>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</si>
  <si>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</si>
  <si>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</si>
  <si>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</si>
  <si>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</si>
  <si>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</si>
  <si>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</si>
  <si>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</si>
  <si>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</si>
  <si>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</si>
  <si>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</si>
  <si>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</si>
  <si>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</si>
  <si>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</si>
  <si>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</si>
  <si>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</si>
  <si>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</si>
  <si>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</si>
  <si>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</si>
  <si>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</si>
  <si>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</si>
  <si>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</si>
  <si>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</si>
  <si>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</si>
  <si>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</si>
  <si>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</si>
  <si>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</si>
  <si>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</si>
  <si>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</si>
  <si>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</si>
  <si>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</si>
  <si>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</si>
  <si>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</si>
  <si>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</si>
  <si>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</si>
  <si>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</si>
  <si>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</si>
  <si>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</si>
  <si>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</si>
  <si>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</si>
  <si>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</si>
  <si>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</si>
  <si>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</si>
  <si>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</si>
  <si>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</si>
  <si>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</si>
  <si>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</si>
  <si>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</si>
  <si>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</si>
  <si>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</si>
  <si>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</si>
  <si>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</si>
  <si>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</si>
  <si>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</si>
  <si>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</si>
  <si>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</si>
  <si>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</si>
  <si>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</si>
  <si>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</si>
  <si>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</si>
  <si>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</si>
  <si>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</si>
  <si>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</si>
  <si>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</si>
  <si>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</si>
  <si>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</si>
  <si>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</si>
  <si>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</si>
  <si>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</si>
  <si>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</si>
  <si>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</si>
  <si>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</si>
  <si>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</si>
  <si>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</si>
  <si>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</si>
  <si>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</si>
  <si>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</si>
  <si>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</si>
  <si>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</si>
  <si>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</si>
  <si>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</si>
  <si>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</si>
  <si>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</si>
  <si>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</si>
  <si>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</si>
  <si>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</si>
  <si>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</si>
  <si>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</si>
  <si>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</si>
  <si>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</si>
  <si>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</si>
  <si>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</si>
  <si>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</si>
  <si>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</si>
  <si>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</si>
  <si>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</si>
  <si>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</si>
  <si>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</si>
  <si>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</si>
  <si>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</si>
  <si>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</si>
  <si>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</si>
  <si>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</si>
  <si>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</si>
  <si>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</si>
  <si>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</si>
  <si>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</si>
  <si>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</si>
  <si>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</si>
  <si>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</si>
  <si>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</si>
  <si>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</si>
  <si>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</si>
  <si>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</si>
  <si>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</si>
  <si>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</si>
  <si>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</si>
  <si>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</si>
  <si>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</si>
  <si>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</si>
  <si>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</si>
  <si>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</si>
  <si>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</si>
  <si>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</si>
  <si>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</si>
  <si>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</si>
  <si>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</si>
  <si>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</si>
  <si>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</si>
  <si>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</si>
  <si>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</si>
  <si>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</si>
  <si>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</si>
  <si>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</si>
  <si>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</si>
  <si>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</si>
  <si>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</si>
  <si>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</si>
  <si>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</si>
  <si>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</si>
  <si>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</si>
  <si>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</si>
  <si>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</si>
  <si>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</si>
  <si>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</si>
  <si>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</si>
  <si>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</si>
  <si>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</si>
  <si>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</si>
  <si>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</si>
  <si>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</si>
  <si>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</si>
  <si>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</si>
  <si>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</si>
  <si>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</si>
  <si>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</si>
  <si>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</si>
  <si>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</si>
  <si>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</si>
  <si>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</si>
  <si>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</si>
  <si>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</si>
  <si>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</si>
  <si>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</si>
  <si>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</si>
  <si>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</si>
  <si>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</si>
  <si>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</si>
  <si>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</si>
  <si>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</si>
  <si>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</si>
  <si>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</si>
  <si>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</si>
  <si>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</si>
  <si>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</si>
  <si>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</si>
  <si>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</si>
  <si>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</si>
  <si>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</si>
  <si>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</si>
  <si>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</si>
  <si>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</si>
  <si>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</si>
  <si>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</si>
  <si>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</si>
  <si>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</si>
  <si>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</si>
  <si>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</si>
  <si>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</si>
  <si>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</si>
  <si>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</si>
  <si>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</si>
  <si>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</si>
  <si>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</si>
  <si>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</si>
  <si>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</si>
  <si>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</si>
  <si>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</si>
  <si>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</si>
  <si>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</si>
  <si>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</si>
  <si>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</si>
  <si>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</si>
  <si>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</si>
  <si>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</si>
  <si>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</si>
  <si>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</si>
  <si>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</si>
  <si>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</si>
  <si>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</si>
  <si>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</si>
  <si>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</si>
  <si>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</si>
  <si>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</si>
  <si>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</si>
  <si>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</si>
  <si>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</si>
  <si>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</si>
  <si>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</si>
  <si>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</si>
  <si>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</si>
  <si>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</si>
  <si>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</si>
  <si>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</si>
  <si>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</si>
  <si>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</si>
  <si>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</si>
  <si>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</si>
  <si>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</si>
  <si>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</si>
  <si>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</si>
  <si>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</si>
  <si>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</si>
  <si>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</si>
  <si>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</si>
  <si>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</si>
  <si>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</si>
  <si>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</si>
  <si>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</si>
  <si>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</si>
  <si>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</si>
  <si>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</si>
  <si>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</si>
  <si>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</si>
  <si>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</si>
  <si>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</si>
  <si>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</si>
  <si>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</si>
  <si>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</si>
  <si>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</si>
  <si>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</si>
  <si>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</si>
  <si>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</si>
  <si>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</si>
  <si>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</si>
  <si>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</si>
  <si>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</si>
  <si>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</si>
  <si>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</si>
  <si>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</si>
  <si>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</si>
  <si>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</si>
  <si>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</si>
  <si>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</si>
  <si>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</si>
  <si>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</si>
  <si>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</si>
  <si>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</si>
  <si>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</si>
  <si>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</si>
  <si>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</si>
  <si>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</si>
  <si>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</si>
  <si>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</si>
  <si>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</si>
  <si>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</si>
  <si>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</si>
  <si>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</si>
  <si>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</si>
  <si>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</si>
  <si>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</si>
  <si>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</si>
  <si>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</si>
  <si>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</si>
  <si>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</si>
  <si>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</si>
  <si>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</si>
  <si>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</si>
  <si>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</si>
  <si>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</si>
  <si>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</si>
  <si>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</si>
  <si>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</si>
  <si>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</si>
  <si>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</si>
  <si>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</si>
  <si>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</si>
  <si>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</si>
  <si>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</si>
  <si>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</si>
  <si>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</si>
  <si>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</si>
  <si>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</si>
  <si>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</si>
  <si>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</si>
  <si>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</si>
  <si>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</si>
  <si>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</si>
  <si>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</si>
  <si>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</si>
  <si>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</si>
  <si>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</si>
  <si>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</si>
  <si>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</si>
  <si>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</si>
  <si>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</si>
  <si>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</si>
  <si>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</si>
  <si>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</si>
  <si>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</si>
  <si>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</si>
  <si>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</si>
  <si>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</si>
  <si>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</si>
  <si>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</si>
  <si>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</si>
  <si>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</si>
  <si>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</si>
  <si>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</si>
  <si>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</si>
  <si>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</si>
  <si>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</si>
  <si>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</si>
  <si>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</si>
  <si>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</si>
  <si>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</si>
  <si>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</si>
  <si>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</si>
  <si>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</si>
  <si>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</si>
  <si>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</si>
  <si>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</si>
  <si>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</si>
  <si>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</si>
  <si>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</si>
  <si>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</si>
  <si>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</si>
  <si>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</si>
  <si>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</si>
  <si>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</si>
  <si>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</si>
  <si>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</si>
  <si>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</si>
  <si>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</si>
  <si>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</si>
  <si>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</si>
  <si>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</si>
  <si>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</si>
  <si>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</si>
  <si>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</si>
  <si>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</si>
  <si>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</si>
  <si>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</si>
  <si>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</si>
  <si>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</si>
  <si>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</si>
  <si>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</si>
  <si>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</si>
  <si>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</si>
  <si>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</si>
  <si>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</si>
  <si>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</si>
  <si>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</si>
  <si>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</si>
  <si>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</si>
  <si>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</si>
  <si>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</si>
  <si>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</si>
  <si>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</si>
  <si>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</si>
  <si>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</si>
  <si>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</si>
  <si>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</si>
  <si>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</si>
  <si>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</si>
  <si>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</si>
  <si>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</si>
  <si>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</si>
  <si>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</si>
  <si>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</si>
  <si>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</si>
  <si>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</si>
  <si>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</si>
  <si>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</si>
  <si>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</si>
  <si>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</si>
  <si>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</si>
  <si>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</si>
  <si>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</si>
  <si>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</si>
  <si>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</si>
  <si>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</si>
  <si>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</si>
  <si>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</si>
  <si>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</si>
  <si>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</si>
  <si>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</si>
  <si>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</si>
  <si>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</si>
  <si>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</si>
  <si>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</si>
  <si>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</si>
  <si>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</si>
  <si>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</si>
  <si>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</si>
  <si>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</si>
  <si>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</si>
  <si>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</si>
  <si>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</si>
  <si>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</si>
  <si>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</si>
  <si>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</si>
  <si>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</si>
  <si>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</si>
  <si>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</si>
  <si>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</si>
  <si>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</si>
  <si>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</si>
  <si>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</si>
  <si>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</si>
  <si>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</si>
  <si>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</si>
  <si>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</si>
  <si>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</si>
  <si>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</si>
  <si>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</si>
  <si>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</si>
  <si>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</si>
  <si>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</si>
  <si>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</si>
  <si>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</si>
  <si>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</si>
  <si>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</si>
  <si>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</si>
  <si>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</si>
  <si>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</si>
  <si>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</si>
  <si>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</si>
  <si>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</si>
  <si>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</si>
  <si>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</si>
  <si>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</si>
  <si>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</si>
  <si>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</si>
  <si>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</si>
  <si>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</si>
  <si>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</si>
  <si>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</si>
  <si>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</si>
  <si>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</si>
  <si>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</si>
  <si>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</si>
  <si>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</si>
  <si>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</si>
  <si>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</si>
  <si>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</si>
  <si>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</si>
  <si>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</si>
  <si>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</si>
  <si>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</si>
  <si>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</si>
  <si>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</si>
  <si>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</si>
  <si>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</si>
  <si>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</si>
  <si>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</si>
  <si>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</si>
  <si>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</si>
  <si>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</si>
  <si>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</si>
  <si>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</si>
  <si>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</si>
  <si>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</si>
  <si>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</si>
  <si>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</si>
  <si>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</si>
  <si>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</si>
  <si>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</si>
  <si>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</si>
  <si>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</si>
  <si>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</si>
  <si>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</si>
  <si>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</si>
  <si>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</si>
  <si>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</si>
  <si>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</si>
  <si>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</si>
  <si>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</si>
  <si>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</si>
  <si>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</si>
  <si>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</si>
  <si>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</si>
  <si>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</si>
  <si>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</si>
  <si>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</si>
  <si>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</si>
  <si>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</si>
  <si>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</si>
  <si>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</si>
  <si>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</si>
  <si>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</si>
  <si>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</si>
  <si>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</si>
  <si>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</si>
  <si>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</si>
  <si>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</si>
  <si>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</si>
  <si>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</si>
  <si>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</si>
  <si>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</si>
  <si>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</si>
  <si>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</si>
  <si>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</si>
  <si>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</si>
  <si>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</si>
  <si>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</si>
  <si>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</si>
  <si>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</si>
  <si>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</si>
  <si>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</si>
  <si>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</si>
  <si>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</si>
  <si>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</si>
  <si>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</si>
  <si>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</si>
  <si>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</si>
  <si>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</si>
  <si>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</si>
  <si>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</si>
  <si>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</si>
  <si>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</si>
  <si>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</si>
  <si>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</si>
  <si>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</si>
  <si>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</si>
  <si>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</si>
  <si>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</si>
  <si>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</si>
  <si>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</si>
  <si>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</si>
  <si>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</si>
  <si>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</si>
  <si>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</si>
  <si>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</si>
  <si>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</si>
  <si>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</si>
  <si>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</si>
  <si>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</si>
  <si>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</si>
  <si>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</si>
  <si>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</si>
  <si>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</si>
  <si>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</si>
  <si>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</si>
  <si>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</si>
  <si>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</si>
  <si>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</si>
  <si>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</si>
  <si>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</si>
  <si>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</si>
  <si>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</si>
  <si>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</si>
  <si>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</si>
  <si>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</si>
  <si>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</si>
  <si>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</si>
  <si>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</si>
  <si>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</si>
  <si>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</si>
  <si>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</si>
  <si>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</si>
  <si>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</si>
  <si>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</si>
  <si>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</si>
  <si>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</si>
  <si>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</si>
  <si>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</si>
  <si>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</si>
  <si>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</si>
  <si>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</si>
  <si>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</si>
  <si>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</si>
  <si>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</si>
  <si>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</si>
  <si>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</si>
  <si>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</si>
  <si>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</si>
  <si>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</si>
  <si>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</si>
  <si>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</si>
  <si>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</si>
  <si>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</si>
  <si>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</si>
  <si>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</si>
  <si>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</si>
  <si>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</si>
  <si>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</si>
  <si>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</si>
  <si>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</si>
  <si>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</si>
  <si>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</si>
  <si>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</si>
  <si>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</si>
  <si>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</si>
  <si>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</si>
  <si>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</si>
  <si>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</si>
  <si>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</si>
  <si>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</si>
  <si>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</si>
  <si>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</si>
  <si>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</si>
  <si>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</si>
  <si>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</si>
  <si>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</si>
  <si>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</si>
  <si>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</si>
  <si>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</si>
  <si>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</si>
  <si>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</si>
  <si>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</si>
  <si>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</si>
  <si>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</si>
  <si>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</si>
  <si>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</si>
  <si>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</si>
  <si>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</si>
  <si>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</si>
  <si>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</si>
  <si>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</si>
  <si>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</si>
  <si>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</si>
  <si>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</si>
  <si>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</si>
  <si>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</si>
  <si>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</si>
  <si>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</si>
  <si>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</si>
  <si>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</si>
  <si>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</si>
  <si>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</si>
  <si>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</si>
  <si>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</si>
  <si>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</si>
  <si>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</si>
  <si>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</si>
  <si>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</si>
  <si>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</si>
  <si>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</si>
  <si>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</si>
  <si>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</si>
  <si>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</si>
  <si>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</si>
  <si>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</si>
  <si>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</si>
  <si>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</si>
  <si>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</si>
  <si>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</si>
  <si>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</si>
  <si>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</si>
  <si>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</si>
  <si>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</si>
  <si>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</si>
  <si>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</si>
  <si>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</si>
  <si>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</si>
  <si>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</si>
  <si>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</si>
  <si>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</si>
  <si>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</si>
  <si>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</si>
  <si>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</si>
  <si>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</si>
  <si>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</si>
  <si>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</si>
  <si>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</si>
  <si>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</si>
  <si>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</si>
  <si>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</si>
  <si>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</si>
  <si>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</si>
  <si>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</si>
  <si>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</si>
  <si>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</si>
  <si>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</si>
  <si>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</si>
  <si>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</si>
  <si>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</si>
  <si>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</si>
  <si>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</si>
  <si>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</si>
  <si>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</si>
  <si>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</si>
  <si>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</si>
  <si>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</si>
  <si>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</si>
  <si>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</si>
  <si>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</si>
  <si>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</si>
  <si>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</si>
  <si>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</si>
  <si>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</si>
  <si>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</si>
  <si>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</si>
  <si>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</si>
  <si>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</si>
  <si>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</si>
  <si>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</si>
  <si>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</si>
  <si>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</si>
  <si>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</si>
  <si>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</si>
  <si>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</si>
  <si>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</si>
  <si>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</si>
  <si>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</si>
  <si>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</si>
  <si>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</si>
  <si>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</si>
  <si>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</si>
  <si>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</si>
  <si>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</si>
  <si>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</si>
  <si>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</si>
  <si>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</si>
  <si>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</si>
  <si>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</si>
  <si>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</si>
  <si>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</si>
  <si>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</si>
  <si>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</si>
  <si>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</si>
  <si>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</si>
  <si>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</si>
  <si>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</si>
  <si>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</si>
  <si>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</si>
  <si>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</si>
  <si>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</si>
  <si>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</si>
  <si>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</si>
  <si>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</si>
  <si>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</si>
  <si>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</si>
  <si>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</si>
  <si>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</si>
  <si>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</si>
  <si>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</si>
  <si>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</si>
  <si>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</si>
  <si>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</si>
  <si>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</si>
  <si>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</si>
  <si>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</si>
  <si>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</si>
  <si>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</si>
  <si>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</si>
  <si>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</si>
  <si>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</si>
  <si>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</si>
  <si>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</si>
  <si>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</si>
  <si>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</si>
  <si>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</si>
  <si>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</si>
  <si>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</si>
  <si>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</si>
  <si>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</si>
  <si>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</si>
  <si>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</si>
  <si>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</si>
  <si>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</si>
  <si>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</si>
  <si>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</si>
  <si>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</si>
  <si>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</si>
  <si>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</si>
  <si>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</si>
  <si>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</si>
  <si>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</si>
  <si>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</si>
  <si>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</si>
  <si>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</si>
  <si>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</si>
  <si>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</si>
  <si>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</si>
  <si>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</si>
  <si>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</si>
  <si>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</si>
  <si>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</si>
  <si>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</si>
  <si>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</si>
  <si>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</si>
  <si>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</si>
  <si>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</si>
  <si>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</si>
  <si>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</si>
  <si>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</si>
  <si>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</si>
  <si>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</si>
  <si>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</si>
  <si>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</si>
  <si>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</si>
  <si>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</si>
  <si>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</si>
  <si>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</si>
  <si>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</si>
  <si>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</si>
  <si>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</si>
  <si>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</si>
  <si>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</si>
  <si>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</si>
  <si>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</si>
  <si>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</si>
  <si>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</si>
  <si>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</si>
  <si>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</si>
  <si>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</si>
  <si>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</si>
  <si>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</si>
  <si>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</si>
  <si>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</si>
  <si>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</si>
  <si>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</si>
  <si>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</si>
  <si>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</si>
  <si>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</si>
  <si>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</si>
  <si>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</si>
  <si>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</si>
  <si>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</si>
  <si>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</si>
  <si>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</si>
  <si>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</si>
  <si>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</si>
  <si>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</si>
  <si>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</si>
  <si>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</si>
  <si>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</si>
  <si>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</si>
  <si>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</si>
  <si>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</si>
  <si>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</si>
  <si>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</si>
  <si>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</si>
  <si>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</si>
  <si>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</si>
  <si>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</si>
  <si>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</si>
  <si>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</si>
  <si>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</si>
  <si>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</si>
  <si>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</si>
  <si>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</si>
  <si>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</si>
  <si>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</si>
  <si>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</si>
  <si>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</si>
  <si>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</si>
  <si>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</si>
  <si>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</si>
  <si>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</si>
  <si>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</si>
  <si>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</si>
  <si>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</si>
  <si>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</si>
  <si>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</si>
  <si>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</si>
  <si>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</si>
  <si>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</si>
  <si>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</si>
  <si>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</si>
  <si>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</si>
  <si>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</si>
  <si>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</si>
  <si>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</si>
  <si>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</si>
  <si>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</si>
  <si>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</si>
  <si>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</si>
  <si>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</si>
  <si>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</si>
  <si>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</si>
  <si>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</si>
  <si>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</si>
  <si>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</si>
  <si>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</si>
  <si>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</si>
  <si>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</si>
  <si>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</si>
  <si>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</si>
  <si>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</si>
  <si>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</si>
  <si>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</si>
  <si>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</si>
  <si>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</si>
  <si>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</si>
  <si>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</si>
  <si>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</si>
  <si>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</si>
  <si>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</si>
  <si>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</si>
  <si>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</si>
  <si>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</si>
  <si>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</si>
  <si>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</si>
  <si>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</si>
  <si>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</si>
  <si>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</si>
  <si>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</si>
  <si>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</si>
  <si>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</si>
  <si>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</si>
  <si>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</si>
  <si>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</si>
  <si>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</si>
  <si>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</si>
  <si>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</si>
  <si>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</si>
  <si>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</si>
  <si>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</si>
  <si>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</si>
  <si>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</si>
  <si>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</si>
  <si>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</si>
  <si>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</si>
  <si>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</si>
  <si>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</si>
  <si>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</si>
  <si>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</si>
  <si>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</si>
  <si>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</si>
  <si>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</si>
  <si>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</si>
  <si>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</si>
  <si>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</si>
  <si>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</si>
  <si>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</si>
  <si>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</si>
  <si>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</si>
  <si>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</si>
  <si>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</si>
  <si>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</si>
  <si>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</si>
  <si>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</si>
  <si>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</si>
  <si>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</si>
  <si>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</si>
  <si>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</si>
  <si>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</si>
  <si>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</si>
  <si>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</si>
  <si>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</si>
  <si>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</si>
  <si>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</si>
  <si>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</si>
  <si>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</si>
  <si>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</si>
  <si>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</si>
  <si>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</si>
  <si>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</si>
  <si>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</si>
  <si>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</si>
  <si>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</si>
  <si>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</si>
  <si>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</si>
  <si>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</si>
  <si>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</si>
  <si>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</si>
  <si>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</si>
  <si>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</si>
  <si>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</si>
  <si>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</si>
  <si>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</si>
  <si>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</si>
  <si>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</si>
  <si>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</si>
  <si>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</si>
  <si>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</si>
  <si>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</si>
  <si>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</si>
  <si>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</si>
  <si>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</si>
  <si>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</si>
  <si>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</si>
  <si>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</si>
  <si>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</si>
  <si>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</si>
  <si>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</si>
  <si>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</si>
  <si>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</si>
  <si>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</si>
  <si>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</si>
  <si>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</si>
  <si>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</si>
  <si>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</si>
  <si>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</si>
  <si>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</si>
  <si>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</si>
  <si>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</si>
  <si>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</si>
  <si>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</si>
  <si>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</si>
  <si>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</si>
  <si>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</si>
  <si>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</si>
  <si>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</si>
  <si>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</si>
  <si>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</si>
  <si>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</si>
  <si>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</si>
  <si>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</si>
  <si>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</si>
  <si>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</si>
  <si>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</si>
  <si>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</si>
  <si>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</si>
  <si>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</si>
  <si>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</si>
  <si>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</si>
  <si>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</si>
  <si>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</si>
  <si>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</si>
  <si>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</si>
  <si>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</si>
  <si>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</si>
  <si>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</si>
  <si>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</si>
  <si>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</si>
  <si>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</si>
  <si>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</si>
  <si>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</si>
  <si>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</si>
  <si>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</si>
  <si>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</si>
  <si>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</si>
  <si>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</si>
  <si>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</si>
  <si>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</si>
  <si>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</si>
  <si>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</si>
  <si>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</si>
  <si>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</si>
  <si>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</si>
  <si>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</si>
  <si>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</si>
  <si>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</si>
  <si>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</si>
  <si>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</si>
  <si>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</si>
  <si>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</si>
  <si>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</si>
  <si>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</si>
  <si>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</si>
  <si>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</si>
  <si>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</si>
  <si>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</si>
  <si>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</si>
  <si>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</si>
  <si>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</si>
  <si>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</si>
  <si>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</si>
  <si>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</si>
  <si>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</si>
  <si>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</si>
  <si>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</si>
  <si>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</si>
  <si>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</si>
  <si>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</si>
  <si>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</si>
  <si>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</si>
  <si>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</si>
  <si>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</si>
  <si>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</si>
  <si>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</si>
  <si>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</si>
  <si>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</si>
  <si>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</si>
  <si>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</si>
  <si>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</si>
  <si>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</si>
  <si>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</si>
  <si>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</si>
  <si>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</si>
  <si>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</si>
  <si>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</si>
  <si>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</si>
  <si>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</si>
  <si>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</si>
  <si>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</si>
  <si>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</si>
  <si>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</si>
  <si>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</si>
  <si>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</si>
  <si>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</si>
  <si>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</si>
  <si>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</si>
  <si>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</si>
  <si>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</si>
  <si>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</si>
  <si>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</si>
  <si>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</si>
  <si>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</si>
  <si>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</si>
  <si>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</si>
  <si>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</si>
  <si>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</si>
  <si>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</si>
  <si>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</si>
  <si>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</si>
  <si>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</si>
  <si>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</si>
  <si>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</si>
  <si>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</si>
  <si>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</si>
  <si>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</si>
  <si>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</si>
  <si>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</si>
  <si>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</si>
  <si>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</si>
  <si>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</si>
  <si>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</si>
  <si>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</si>
  <si>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</si>
  <si>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</si>
  <si>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</si>
  <si>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</si>
  <si>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</si>
  <si>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</si>
  <si>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</si>
  <si>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</si>
  <si>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</si>
  <si>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</si>
  <si>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</si>
  <si>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</si>
  <si>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</si>
  <si>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</si>
  <si>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</si>
  <si>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</si>
  <si>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</si>
  <si>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</si>
  <si>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</si>
  <si>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</si>
  <si>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</si>
  <si>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</si>
  <si>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</si>
  <si>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</si>
  <si>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</si>
  <si>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</si>
  <si>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</si>
  <si>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</si>
  <si>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</si>
  <si>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</si>
  <si>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</si>
  <si>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</si>
  <si>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</si>
  <si>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</si>
  <si>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</si>
  <si>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</si>
  <si>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</si>
  <si>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</si>
  <si>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</si>
  <si>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</si>
  <si>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</si>
  <si>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</si>
  <si>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</si>
  <si>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</si>
  <si>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</si>
  <si>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</si>
  <si>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</si>
  <si>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</si>
  <si>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</si>
  <si>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</si>
  <si>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</si>
  <si>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</si>
  <si>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</si>
  <si>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</si>
  <si>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</si>
  <si>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</si>
  <si>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</si>
  <si>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</si>
  <si>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</si>
  <si>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</si>
  <si>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</si>
  <si>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</si>
  <si>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</si>
  <si>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</si>
  <si>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</si>
  <si>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</si>
  <si>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</si>
  <si>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</si>
  <si>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</si>
  <si>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</si>
  <si>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</si>
  <si>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</si>
  <si>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</si>
  <si>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</si>
  <si>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</si>
  <si>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</si>
  <si>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</si>
  <si>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</si>
  <si>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</si>
  <si>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</si>
  <si>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</si>
  <si>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</si>
  <si>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</si>
  <si>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</si>
  <si>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</si>
  <si>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</si>
  <si>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</si>
  <si>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</si>
  <si>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</si>
  <si>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</si>
  <si>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</si>
  <si>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</si>
  <si>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</si>
  <si>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</si>
  <si>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</si>
  <si>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</si>
  <si>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</si>
  <si>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</si>
  <si>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</si>
  <si>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</si>
  <si>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</si>
  <si>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</si>
  <si>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</si>
  <si>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</si>
  <si>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</si>
  <si>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</si>
  <si>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</si>
  <si>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</si>
  <si>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</si>
  <si>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</si>
  <si>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</si>
  <si>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</si>
  <si>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</si>
  <si>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</si>
  <si>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</si>
  <si>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</si>
  <si>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</si>
  <si>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</si>
  <si>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</si>
  <si>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</si>
  <si>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</si>
  <si>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</si>
  <si>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</si>
  <si>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</si>
  <si>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</si>
  <si>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</si>
  <si>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</si>
  <si>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</si>
  <si>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</si>
  <si>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</si>
  <si>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</si>
  <si>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</si>
  <si>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</si>
  <si>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</si>
  <si>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</si>
  <si>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</si>
  <si>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</si>
  <si>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</si>
  <si>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</si>
  <si>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</si>
  <si>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</si>
  <si>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</si>
  <si>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</si>
  <si>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</si>
  <si>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</si>
  <si>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</si>
  <si>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</si>
  <si>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</si>
  <si>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</si>
  <si>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</si>
  <si>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</si>
  <si>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</si>
  <si>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</si>
  <si>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</si>
  <si>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</si>
  <si>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</si>
  <si>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</si>
  <si>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</si>
  <si>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</si>
  <si>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</si>
  <si>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</si>
  <si>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</si>
  <si>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</si>
  <si>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</si>
  <si>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</si>
  <si>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</si>
  <si>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</si>
  <si>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</si>
  <si>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</si>
  <si>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</si>
  <si>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</si>
  <si>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</si>
  <si>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</si>
  <si>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</si>
  <si>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</si>
  <si>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</si>
  <si>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</si>
  <si>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</si>
  <si>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</si>
  <si>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</si>
  <si>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</si>
  <si>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</si>
  <si>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</si>
  <si>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</si>
  <si>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</si>
  <si>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</si>
  <si>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</si>
  <si>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</si>
  <si>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</si>
  <si>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</si>
  <si>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</si>
  <si>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</si>
  <si>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</si>
  <si>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</si>
  <si>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</si>
  <si>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</si>
  <si>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</si>
  <si>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</si>
  <si>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</si>
  <si>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</si>
  <si>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</si>
  <si>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</si>
  <si>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</si>
  <si>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</si>
  <si>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</si>
  <si>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</si>
  <si>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</si>
  <si>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</si>
  <si>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</si>
  <si>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</si>
  <si>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</si>
  <si>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</si>
  <si>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</si>
  <si>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</si>
  <si>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</si>
  <si>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</si>
  <si>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</si>
  <si>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</si>
  <si>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</si>
  <si>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</si>
  <si>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</si>
  <si>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</si>
  <si>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</si>
  <si>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</si>
  <si>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</si>
  <si>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</si>
  <si>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</si>
  <si>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</si>
  <si>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</si>
  <si>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</si>
  <si>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</si>
  <si>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</si>
  <si>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</si>
  <si>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</si>
  <si>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</si>
  <si>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</si>
  <si>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</si>
  <si>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</si>
  <si>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</si>
  <si>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</si>
  <si>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</si>
  <si>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</si>
  <si>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</si>
  <si>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</si>
  <si>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</si>
  <si>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</si>
  <si>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</si>
  <si>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</si>
  <si>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</si>
  <si>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</si>
  <si>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</si>
  <si>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</si>
  <si>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</si>
  <si>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</si>
  <si>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</si>
  <si>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</si>
  <si>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</si>
  <si>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</si>
  <si>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</si>
  <si>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</si>
  <si>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</si>
  <si>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</si>
  <si>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</si>
  <si>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</si>
  <si>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</si>
  <si>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</si>
  <si>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</si>
  <si>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</si>
  <si>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</si>
  <si>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</si>
  <si>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</si>
  <si>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</si>
  <si>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</si>
  <si>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</si>
  <si>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</si>
  <si>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</si>
  <si>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</si>
  <si>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</si>
  <si>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</si>
  <si>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</si>
  <si>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</si>
  <si>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</si>
  <si>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</si>
  <si>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</si>
  <si>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</si>
  <si>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</si>
  <si>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</si>
  <si>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</si>
  <si>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</si>
  <si>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</si>
  <si>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</si>
  <si>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</si>
  <si>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</si>
  <si>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</si>
  <si>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</si>
  <si>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</si>
  <si>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</si>
  <si>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</si>
  <si>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</si>
  <si>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</si>
  <si>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</si>
  <si>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</si>
  <si>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</si>
  <si>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</si>
  <si>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</si>
  <si>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</si>
  <si>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</si>
  <si>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</si>
  <si>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</si>
  <si>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</si>
  <si>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</si>
  <si>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</si>
  <si>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</si>
  <si>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</si>
  <si>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</si>
  <si>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</si>
  <si>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</si>
  <si>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</si>
  <si>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</si>
  <si>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</si>
  <si>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</si>
  <si>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</si>
  <si>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</si>
  <si>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</si>
  <si>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</si>
  <si>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</si>
  <si>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</si>
  <si>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</si>
  <si>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</si>
  <si>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</si>
  <si>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</si>
  <si>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</si>
  <si>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</si>
  <si>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</si>
  <si>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</si>
  <si>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</si>
  <si>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</si>
  <si>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</si>
  <si>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</si>
  <si>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</si>
  <si>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</si>
  <si>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</si>
  <si>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</si>
  <si>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</si>
  <si>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</si>
  <si>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</si>
  <si>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</si>
  <si>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</si>
  <si>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</si>
  <si>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</si>
  <si>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</si>
  <si>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</si>
  <si>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</si>
  <si>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</si>
  <si>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</si>
  <si>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</si>
  <si>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</si>
  <si>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</si>
  <si>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</si>
  <si>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</si>
  <si>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</si>
  <si>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</si>
  <si>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</si>
  <si>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</si>
  <si>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</si>
  <si>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</si>
  <si>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</si>
  <si>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</si>
  <si>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</si>
  <si>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</si>
  <si>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</si>
  <si>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</si>
  <si>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</si>
  <si>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</si>
  <si>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</si>
  <si>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</si>
  <si>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</si>
  <si>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</si>
  <si>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</si>
  <si>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</si>
  <si>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</si>
  <si>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</si>
  <si>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</si>
  <si>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</si>
  <si>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</si>
  <si>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</si>
  <si>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</si>
  <si>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</si>
  <si>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</si>
  <si>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</si>
  <si>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</si>
  <si>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</si>
  <si>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</si>
  <si>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</si>
  <si>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</si>
  <si>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</si>
  <si>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</si>
  <si>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</si>
  <si>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</si>
  <si>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</si>
  <si>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</si>
  <si>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</si>
  <si>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</si>
  <si>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</si>
  <si>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</si>
  <si>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</si>
  <si>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</si>
  <si>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</si>
  <si>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</si>
  <si>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</si>
  <si>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</si>
  <si>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</si>
  <si>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</si>
  <si>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</si>
  <si>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</si>
  <si>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</si>
  <si>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</si>
  <si>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</si>
  <si>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</si>
  <si>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</si>
  <si>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</si>
  <si>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</si>
  <si>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</si>
  <si>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</si>
  <si>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</si>
  <si>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</si>
  <si>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</si>
  <si>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</si>
  <si>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</si>
  <si>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</si>
  <si>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</si>
  <si>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</si>
  <si>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</si>
  <si>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</si>
  <si>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</si>
  <si>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</si>
  <si>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</si>
  <si>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</si>
  <si>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</si>
  <si>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</si>
  <si>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</si>
  <si>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</si>
  <si>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</si>
  <si>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</si>
  <si>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</si>
  <si>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</si>
  <si>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</si>
  <si>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</si>
  <si>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</si>
  <si>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</si>
  <si>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</si>
  <si>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</si>
  <si>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</si>
  <si>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</si>
  <si>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</si>
  <si>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</si>
  <si>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</si>
  <si>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</si>
  <si>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</si>
  <si>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</si>
  <si>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</si>
  <si>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</si>
  <si>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</si>
  <si>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</si>
  <si>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</si>
  <si>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</si>
  <si>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</si>
  <si>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</si>
  <si>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</si>
  <si>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</si>
  <si>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</si>
  <si>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</si>
  <si>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</si>
  <si>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</si>
  <si>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</si>
  <si>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</si>
  <si>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</si>
  <si>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</si>
  <si>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</si>
  <si>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</si>
  <si>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</si>
  <si>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</si>
  <si>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</si>
  <si>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</si>
  <si>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</si>
  <si>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</si>
  <si>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</si>
  <si>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</si>
  <si>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</si>
  <si>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</si>
  <si>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</si>
  <si>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</si>
  <si>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</si>
  <si>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</si>
  <si>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</si>
  <si>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</si>
  <si>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</si>
  <si>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</si>
  <si>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</si>
  <si>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</si>
  <si>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</si>
  <si>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</si>
  <si>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</si>
  <si>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</si>
  <si>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</si>
  <si>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</si>
  <si>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</si>
  <si>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</si>
  <si>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</si>
  <si>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</si>
  <si>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</si>
  <si>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</si>
  <si>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</si>
  <si>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</si>
  <si>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</si>
  <si>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</si>
  <si>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</si>
  <si>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</si>
  <si>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</si>
  <si>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</si>
  <si>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</si>
  <si>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</si>
  <si>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</si>
  <si>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</si>
  <si>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</si>
  <si>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</si>
  <si>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</si>
  <si>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</si>
  <si>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</si>
  <si>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</si>
  <si>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</si>
  <si>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</si>
  <si>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</si>
  <si>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</si>
  <si>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</si>
  <si>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</si>
  <si>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</si>
  <si>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</si>
  <si>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</si>
  <si>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</si>
  <si>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</si>
  <si>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</si>
  <si>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</si>
  <si>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</si>
  <si>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</si>
  <si>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</si>
  <si>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</si>
  <si>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</si>
  <si>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</si>
  <si>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</si>
  <si>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</si>
  <si>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</si>
  <si>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</si>
  <si>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</si>
  <si>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</si>
  <si>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</si>
  <si>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</si>
  <si>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</si>
  <si>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</si>
  <si>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</si>
  <si>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</si>
  <si>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</si>
  <si>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</si>
  <si>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</si>
  <si>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</si>
  <si>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</si>
  <si>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</si>
  <si>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</si>
  <si>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</si>
  <si>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</si>
  <si>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</si>
  <si>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</si>
  <si>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</si>
  <si>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</si>
  <si>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</si>
  <si>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</si>
  <si>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</si>
  <si>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</si>
  <si>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</si>
  <si>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</si>
  <si>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</si>
  <si>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</si>
  <si>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</si>
  <si>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</si>
  <si>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</si>
  <si>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</si>
  <si>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</si>
  <si>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</si>
  <si>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</si>
  <si>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</si>
  <si>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</si>
  <si>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</si>
  <si>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</si>
  <si>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</si>
  <si>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</si>
  <si>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</si>
  <si>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</si>
  <si>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</si>
  <si>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</si>
  <si>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</si>
  <si>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</si>
  <si>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</si>
  <si>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</si>
  <si>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</si>
  <si>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</si>
  <si>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</si>
  <si>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</si>
  <si>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</si>
  <si>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</si>
  <si>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</si>
  <si>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</si>
  <si>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</si>
  <si>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</si>
  <si>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</si>
  <si>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</si>
  <si>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</si>
  <si>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</si>
  <si>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</si>
  <si>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</si>
  <si>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</si>
  <si>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</si>
  <si>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</si>
  <si>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</si>
  <si>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</si>
  <si>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</si>
  <si>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</si>
  <si>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</si>
  <si>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</si>
  <si>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</si>
  <si>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</si>
  <si>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</si>
  <si>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</si>
  <si>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</si>
  <si>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</si>
  <si>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</si>
  <si>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</si>
  <si>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</si>
  <si>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</si>
  <si>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</si>
  <si>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</si>
  <si>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</si>
  <si>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</si>
  <si>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</si>
  <si>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</si>
  <si>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</si>
  <si>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</si>
  <si>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</si>
  <si>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</si>
  <si>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</si>
  <si>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</si>
  <si>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</si>
  <si>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</si>
  <si>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</si>
  <si>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</si>
  <si>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</si>
  <si>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</si>
  <si>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</si>
  <si>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</si>
  <si>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</si>
  <si>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</si>
  <si>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</si>
  <si>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</si>
  <si>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</si>
  <si>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</si>
  <si>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</si>
  <si>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</si>
  <si>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</si>
  <si>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</si>
  <si>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</si>
  <si>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</si>
  <si>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</si>
  <si>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</si>
  <si>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</si>
  <si>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</si>
  <si>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</si>
  <si>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</si>
  <si>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</si>
  <si>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</si>
  <si>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</si>
  <si>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</si>
  <si>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</si>
  <si>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</si>
  <si>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</si>
  <si>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</si>
  <si>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</si>
  <si>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</si>
  <si>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</si>
  <si>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</si>
  <si>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</si>
  <si>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</si>
  <si>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</si>
  <si>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</si>
  <si>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</si>
  <si>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</si>
  <si>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</si>
  <si>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</si>
  <si>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</si>
  <si>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</si>
  <si>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</si>
  <si>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</si>
  <si>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</si>
  <si>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</si>
  <si>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</si>
  <si>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</si>
  <si>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</si>
  <si>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</si>
  <si>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</si>
  <si>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</si>
  <si>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</si>
  <si>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</si>
  <si>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</si>
  <si>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</si>
  <si>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</si>
  <si>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</si>
  <si>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</si>
  <si>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</si>
  <si>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</si>
  <si>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</si>
  <si>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</si>
  <si>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</si>
  <si>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</si>
  <si>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</si>
  <si>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</si>
  <si>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</si>
  <si>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</si>
  <si>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</si>
  <si>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</si>
  <si>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</si>
  <si>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</si>
  <si>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</si>
  <si>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</si>
  <si>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</si>
  <si>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</si>
  <si>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</si>
  <si>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</si>
  <si>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</si>
  <si>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</si>
  <si>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</si>
  <si>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</si>
  <si>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</si>
  <si>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</si>
  <si>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</si>
  <si>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</si>
  <si>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</si>
  <si>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</si>
  <si>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</si>
  <si>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</si>
  <si>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</si>
  <si>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</si>
  <si>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</si>
  <si>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</si>
  <si>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</si>
  <si>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</si>
  <si>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</si>
  <si>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</si>
  <si>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</si>
  <si>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</si>
  <si>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</si>
  <si>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</si>
  <si>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</si>
  <si>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</si>
  <si>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</si>
  <si>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</si>
  <si>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</si>
  <si>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</si>
  <si>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</si>
  <si>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</si>
  <si>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</si>
  <si>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</si>
  <si>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</si>
  <si>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</si>
  <si>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</si>
  <si>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</si>
  <si>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</si>
  <si>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</si>
  <si>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</si>
  <si>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</si>
  <si>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</si>
  <si>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</si>
  <si>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</si>
  <si>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</si>
  <si>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</si>
  <si>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</si>
  <si>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</si>
  <si>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</si>
  <si>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</si>
  <si>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</si>
  <si>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</si>
  <si>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</si>
  <si>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</si>
  <si>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</si>
  <si>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</si>
  <si>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</si>
  <si>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</si>
  <si>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</si>
  <si>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</si>
  <si>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</si>
  <si>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</si>
  <si>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</si>
  <si>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</si>
  <si>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</si>
  <si>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</si>
  <si>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</si>
  <si>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</si>
  <si>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</si>
  <si>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</si>
  <si>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</si>
  <si>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</si>
  <si>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</si>
  <si>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</si>
  <si>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</si>
  <si>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</si>
  <si>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</si>
  <si>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</si>
  <si>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</si>
  <si>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</si>
  <si>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</si>
  <si>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</si>
  <si>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</si>
  <si>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</si>
  <si>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</si>
  <si>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</si>
  <si>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</si>
  <si>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</si>
  <si>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</si>
  <si>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</si>
  <si>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</si>
  <si>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</si>
  <si>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</si>
  <si>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</si>
  <si>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</si>
  <si>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</si>
  <si>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</si>
  <si>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</si>
  <si>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</si>
  <si>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</si>
  <si>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</si>
  <si>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</si>
  <si>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</si>
  <si>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</si>
  <si>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</si>
  <si>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</si>
  <si>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</si>
  <si>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</si>
  <si>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</si>
  <si>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</si>
  <si>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</si>
  <si>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</si>
  <si>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</si>
  <si>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</si>
  <si>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</si>
  <si>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</si>
  <si>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</si>
  <si>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</si>
  <si>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</si>
  <si>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</si>
  <si>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</si>
  <si>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</si>
  <si>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</si>
  <si>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</si>
  <si>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</si>
  <si>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</si>
  <si>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</si>
  <si>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</si>
  <si>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</si>
  <si>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</si>
  <si>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</si>
  <si>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</si>
  <si>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</si>
  <si>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</si>
  <si>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</si>
  <si>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</si>
  <si>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</si>
  <si>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</si>
  <si>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</si>
  <si>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</si>
  <si>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</si>
  <si>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</si>
  <si>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</si>
  <si>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</si>
  <si>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</si>
  <si>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</si>
  <si>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</si>
  <si>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</si>
  <si>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</si>
  <si>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</si>
  <si>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</si>
  <si>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</si>
  <si>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</si>
  <si>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</si>
  <si>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</si>
  <si>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</si>
  <si>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</si>
  <si>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</si>
  <si>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</si>
  <si>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</si>
  <si>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</si>
  <si>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</si>
  <si>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</si>
  <si>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</si>
  <si>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</si>
  <si>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</si>
  <si>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</si>
  <si>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</si>
  <si>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</si>
  <si>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</si>
  <si>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</si>
  <si>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</si>
  <si>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</si>
  <si>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</si>
  <si>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</si>
  <si>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</si>
  <si>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</si>
  <si>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</si>
  <si>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</si>
  <si>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</si>
  <si>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</si>
  <si>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</si>
  <si>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</si>
  <si>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</si>
  <si>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</si>
  <si>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</si>
  <si>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</si>
  <si>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</si>
  <si>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</si>
  <si>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</si>
  <si>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</si>
  <si>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</si>
  <si>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</si>
  <si>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</si>
  <si>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</si>
  <si>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</si>
  <si>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</si>
  <si>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</si>
  <si>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</si>
  <si>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</si>
  <si>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</si>
  <si>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</si>
  <si>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</si>
  <si>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</si>
  <si>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</si>
  <si>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</si>
  <si>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</si>
  <si>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</si>
  <si>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</si>
  <si>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</si>
  <si>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</si>
  <si>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</si>
  <si>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</si>
  <si>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</si>
  <si>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</si>
  <si>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</si>
  <si>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</si>
  <si>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</si>
  <si>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</si>
  <si>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</si>
  <si>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</si>
  <si>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</si>
  <si>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</si>
  <si>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</si>
  <si>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</si>
  <si>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</si>
  <si>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</si>
  <si>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</si>
  <si>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</si>
  <si>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</si>
  <si>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</si>
  <si>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</si>
  <si>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</si>
  <si>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</si>
  <si>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</si>
  <si>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</si>
  <si>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</si>
  <si>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</si>
  <si>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</si>
  <si>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</si>
  <si>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</si>
  <si>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</si>
  <si>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</si>
  <si>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</si>
  <si>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</si>
  <si>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</si>
  <si>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</si>
  <si>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</si>
  <si>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</si>
  <si>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</si>
  <si>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</si>
  <si>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</si>
  <si>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</si>
  <si>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</si>
  <si>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</si>
  <si>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</si>
  <si>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</si>
  <si>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</si>
  <si>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</si>
  <si>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</si>
  <si>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</si>
  <si>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</si>
  <si>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</si>
  <si>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</si>
  <si>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</si>
  <si>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</si>
  <si>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</si>
  <si>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</si>
  <si>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</si>
  <si>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</si>
  <si>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</si>
  <si>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</si>
  <si>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</si>
  <si>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</si>
  <si>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</si>
  <si>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</si>
  <si>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</si>
  <si>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</si>
  <si>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</si>
  <si>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</si>
  <si>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</si>
  <si>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</si>
  <si>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</si>
  <si>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</si>
  <si>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</si>
  <si>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</si>
  <si>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</si>
  <si>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</si>
  <si>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</si>
  <si>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</si>
  <si>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</si>
  <si>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</si>
  <si>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</si>
  <si>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</si>
  <si>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</si>
  <si>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</si>
  <si>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</si>
  <si>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</si>
  <si>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</si>
  <si>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</si>
  <si>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</si>
  <si>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</si>
  <si>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</si>
  <si>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</si>
  <si>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</si>
  <si>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</si>
  <si>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</si>
  <si>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</si>
  <si>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</si>
  <si>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</si>
  <si>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</si>
  <si>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</si>
  <si>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</si>
  <si>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</si>
  <si>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</si>
  <si>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</si>
  <si>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</si>
  <si>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</si>
  <si>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</si>
  <si>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</si>
  <si>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</si>
  <si>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</si>
  <si>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</si>
  <si>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</si>
  <si>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</si>
  <si>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</si>
  <si>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</si>
  <si>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</si>
  <si>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</si>
  <si>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</si>
  <si>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</si>
  <si>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</si>
  <si>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</si>
  <si>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</si>
  <si>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</si>
  <si>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</si>
  <si>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</si>
  <si>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</si>
  <si>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</si>
  <si>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</si>
  <si>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</si>
  <si>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</si>
  <si>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</si>
  <si>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</si>
  <si>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</si>
  <si>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</si>
  <si>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</si>
  <si>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</si>
  <si>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</si>
  <si>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</si>
  <si>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</si>
  <si>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</si>
  <si>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</si>
  <si>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</si>
  <si>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</si>
  <si>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</si>
  <si>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</si>
  <si>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</si>
  <si>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</si>
  <si>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</si>
  <si>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</si>
  <si>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</si>
  <si>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</si>
  <si>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</si>
  <si>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</si>
  <si>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</si>
  <si>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</si>
  <si>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</si>
  <si>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</si>
  <si>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</si>
  <si>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</si>
  <si>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</si>
  <si>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</si>
  <si>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</si>
  <si>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</si>
  <si>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</si>
  <si>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</si>
  <si>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</si>
  <si>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</si>
  <si>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</si>
  <si>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</si>
  <si>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</si>
  <si>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</si>
  <si>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</si>
  <si>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</si>
  <si>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</si>
  <si>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</si>
  <si>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</si>
  <si>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</si>
  <si>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</si>
  <si>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</si>
  <si>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</si>
  <si>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</si>
  <si>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</si>
  <si>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</si>
  <si>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</si>
  <si>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</si>
  <si>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</si>
  <si>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</si>
  <si>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</si>
  <si>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</si>
  <si>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</si>
  <si>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</si>
  <si>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</si>
  <si>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</si>
  <si>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</si>
  <si>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</si>
  <si>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</si>
  <si>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</si>
  <si>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</si>
  <si>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</si>
  <si>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</si>
  <si>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</si>
  <si>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</si>
  <si>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</si>
  <si>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</si>
  <si>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</si>
  <si>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</si>
  <si>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</si>
  <si>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</si>
  <si>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</si>
  <si>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</si>
  <si>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</si>
  <si>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</si>
  <si>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</si>
  <si>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</si>
  <si>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</si>
  <si>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</si>
  <si>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</si>
  <si>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</si>
  <si>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</si>
  <si>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</si>
  <si>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</si>
  <si>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</si>
  <si>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</si>
  <si>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</si>
  <si>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</si>
  <si>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</si>
  <si>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</si>
  <si>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</si>
  <si>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</si>
  <si>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</si>
  <si>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</si>
  <si>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</si>
  <si>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</si>
  <si>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</si>
  <si>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</si>
  <si>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</si>
  <si>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</si>
  <si>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</si>
  <si>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</si>
  <si>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</si>
  <si>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</si>
  <si>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</si>
  <si>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</si>
  <si>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</si>
  <si>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</si>
  <si>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</si>
  <si>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</si>
  <si>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</si>
  <si>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</si>
  <si>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</si>
  <si>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</si>
  <si>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</si>
  <si>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</si>
  <si>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</si>
  <si>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</si>
  <si>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</si>
  <si>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</si>
  <si>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</si>
  <si>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</si>
  <si>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</si>
  <si>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</si>
  <si>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</si>
  <si>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</si>
  <si>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</si>
  <si>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</si>
  <si>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</si>
  <si>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</si>
  <si>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</si>
  <si>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</si>
  <si>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</si>
  <si>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</si>
  <si>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</si>
  <si>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</si>
  <si>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</si>
  <si>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</si>
  <si>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</si>
  <si>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</si>
  <si>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</si>
  <si>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</si>
  <si>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</si>
  <si>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</si>
  <si>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</si>
  <si>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</si>
  <si>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</si>
  <si>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</si>
  <si>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</si>
  <si>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</si>
  <si>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</si>
  <si>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</si>
  <si>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</si>
  <si>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</si>
  <si>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</si>
  <si>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</si>
  <si>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</si>
  <si>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</si>
  <si>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</si>
  <si>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</si>
  <si>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</si>
  <si>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</si>
  <si>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</si>
  <si>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</si>
  <si>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</si>
  <si>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</si>
  <si>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</si>
  <si>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</si>
  <si>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</si>
  <si>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</si>
  <si>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</si>
  <si>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</si>
  <si>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</si>
  <si>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</si>
  <si>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</si>
  <si>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</si>
  <si>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</si>
  <si>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</si>
  <si>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</si>
  <si>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</si>
  <si>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</si>
  <si>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</si>
  <si>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</si>
  <si>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</si>
  <si>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</si>
  <si>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</si>
  <si>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</si>
  <si>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</si>
  <si>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</si>
  <si>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</si>
  <si>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</si>
  <si>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</si>
  <si>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</si>
  <si>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</si>
  <si>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</si>
  <si>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</si>
  <si>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</si>
  <si>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</si>
  <si>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</si>
  <si>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</si>
  <si>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</si>
  <si>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</si>
  <si>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</si>
  <si>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</si>
  <si>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</si>
  <si>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</si>
  <si>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</si>
  <si>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</si>
  <si>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</si>
  <si>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</si>
  <si>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</si>
  <si>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</si>
  <si>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</si>
  <si>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</si>
  <si>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</si>
  <si>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</si>
  <si>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</si>
  <si>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</si>
  <si>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</si>
  <si>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</si>
  <si>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</si>
  <si>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</si>
  <si>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</si>
  <si>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</si>
  <si>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</si>
  <si>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</si>
  <si>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</si>
  <si>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</si>
  <si>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</si>
  <si>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</si>
  <si>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</si>
  <si>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</si>
  <si>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</si>
  <si>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</si>
  <si>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</si>
  <si>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</si>
  <si>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</si>
  <si>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</si>
  <si>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</si>
  <si>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</si>
  <si>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</si>
  <si>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</si>
  <si>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</si>
  <si>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</si>
  <si>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</si>
  <si>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</si>
  <si>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</si>
  <si>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</si>
  <si>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</si>
  <si>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</si>
  <si>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</si>
  <si>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</si>
  <si>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</si>
  <si>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</si>
  <si>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</si>
  <si>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</si>
  <si>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</si>
  <si>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</si>
  <si>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</si>
  <si>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</si>
  <si>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</si>
  <si>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</si>
  <si>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</si>
  <si>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</si>
  <si>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</si>
  <si>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</si>
  <si>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</si>
  <si>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</si>
  <si>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</si>
  <si>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</si>
  <si>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</si>
  <si>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</si>
  <si>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</si>
  <si>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</si>
  <si>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</si>
  <si>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</si>
  <si>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</si>
  <si>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</si>
  <si>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</si>
  <si>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</si>
  <si>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</si>
  <si>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</si>
  <si>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</si>
  <si>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</si>
  <si>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</si>
  <si>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</si>
  <si>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</si>
  <si>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</si>
  <si>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</si>
  <si>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</si>
  <si>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</si>
  <si>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</si>
  <si>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</si>
  <si>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</si>
  <si>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</si>
  <si>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</si>
  <si>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</si>
  <si>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</si>
  <si>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</si>
  <si>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</si>
  <si>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</si>
  <si>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</si>
  <si>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</si>
  <si>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</si>
  <si>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</si>
  <si>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</si>
  <si>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</si>
  <si>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</si>
  <si>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</si>
  <si>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</si>
  <si>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</si>
  <si>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</si>
  <si>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</si>
  <si>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</si>
  <si>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</si>
  <si>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</si>
  <si>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</si>
  <si>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</si>
  <si>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</si>
  <si>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</si>
  <si>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</si>
  <si>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</si>
  <si>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</si>
  <si>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</si>
  <si>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</si>
  <si>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</si>
  <si>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</si>
  <si>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</si>
  <si>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</si>
  <si>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</si>
  <si>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</si>
  <si>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</si>
  <si>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</si>
  <si>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</si>
  <si>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</si>
  <si>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</si>
  <si>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</si>
  <si>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</si>
  <si>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</si>
  <si>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</si>
  <si>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</si>
  <si>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</si>
  <si>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</si>
  <si>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</si>
  <si>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</si>
  <si>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</si>
  <si>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</si>
  <si>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</si>
  <si>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</si>
  <si>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</si>
  <si>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</si>
  <si>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</si>
  <si>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</si>
  <si>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</si>
  <si>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</si>
  <si>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</si>
  <si>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</si>
  <si>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</si>
  <si>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</si>
  <si>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</si>
  <si>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</si>
  <si>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</si>
  <si>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</si>
  <si>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</si>
  <si>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</si>
  <si>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</si>
  <si>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</si>
  <si>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</si>
  <si>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</si>
  <si>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</si>
  <si>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</si>
  <si>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</si>
  <si>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</si>
  <si>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</si>
  <si>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</si>
  <si>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</si>
  <si>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</si>
  <si>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</si>
  <si>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</si>
  <si>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</si>
  <si>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</si>
  <si>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</si>
  <si>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</si>
  <si>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</si>
  <si>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</si>
  <si>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</si>
  <si>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</si>
  <si>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</si>
  <si>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</si>
  <si>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</si>
  <si>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</si>
  <si>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</si>
  <si>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</si>
  <si>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</si>
  <si>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</si>
  <si>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</si>
  <si>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</si>
  <si>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</si>
  <si>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</si>
  <si>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</si>
  <si>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</si>
  <si>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</si>
  <si>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</si>
  <si>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</si>
  <si>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</si>
  <si>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</si>
  <si>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</si>
  <si>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</si>
  <si>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</si>
  <si>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</si>
  <si>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</si>
  <si>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</si>
  <si>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</si>
  <si>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</si>
  <si>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</si>
  <si>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</si>
  <si>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</si>
  <si>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</si>
  <si>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</si>
  <si>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</si>
  <si>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</si>
  <si>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</si>
  <si>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</si>
  <si>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</si>
  <si>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</si>
  <si>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</si>
  <si>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</si>
  <si>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</si>
  <si>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</si>
  <si>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</si>
  <si>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</si>
  <si>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</si>
  <si>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</si>
  <si>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</si>
  <si>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</si>
  <si>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</si>
  <si>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</si>
  <si>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</si>
  <si>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</si>
  <si>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</si>
  <si>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</si>
  <si>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</si>
  <si>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</si>
  <si>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</si>
  <si>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</si>
  <si>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</si>
  <si>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</si>
  <si>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</si>
  <si>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</si>
  <si>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</si>
  <si>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</si>
  <si>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</si>
  <si>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</si>
  <si>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</si>
  <si>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</si>
  <si>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</si>
  <si>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</si>
  <si>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</si>
  <si>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</si>
  <si>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</si>
  <si>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</si>
  <si>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</si>
  <si>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</si>
  <si>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</si>
  <si>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</si>
  <si>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</si>
  <si>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</si>
  <si>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</si>
  <si>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</si>
  <si>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</si>
  <si>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</si>
  <si>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</si>
  <si>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</si>
  <si>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</si>
  <si>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</si>
  <si>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</si>
  <si>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</si>
  <si>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</si>
  <si>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</si>
  <si>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</si>
  <si>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</si>
  <si>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</si>
  <si>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</si>
  <si>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</si>
  <si>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</si>
  <si>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</si>
  <si>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</si>
  <si>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</si>
  <si>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</si>
  <si>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</si>
  <si>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</si>
  <si>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</si>
  <si>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</si>
  <si>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</si>
  <si>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</si>
  <si>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</si>
  <si>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</si>
  <si>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</si>
  <si>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</si>
  <si>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</si>
  <si>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</si>
  <si>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</si>
  <si>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</si>
  <si>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</si>
  <si>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</si>
  <si>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</si>
  <si>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</si>
  <si>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</si>
  <si>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</si>
  <si>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</si>
  <si>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</si>
  <si>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</si>
  <si>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</si>
  <si>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</si>
  <si>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</si>
  <si>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</si>
  <si>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</si>
  <si>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</si>
  <si>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</si>
  <si>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</si>
  <si>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</si>
  <si>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</si>
  <si>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</si>
  <si>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</si>
  <si>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</si>
  <si>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</si>
  <si>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</si>
  <si>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</si>
  <si>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</si>
  <si>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</si>
  <si>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</si>
  <si>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</si>
  <si>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</si>
  <si>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</si>
  <si>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</si>
  <si>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</si>
  <si>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</si>
  <si>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</si>
  <si>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</si>
  <si>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</si>
  <si>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</si>
  <si>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</si>
  <si>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</si>
  <si>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</si>
  <si>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</si>
  <si>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</si>
  <si>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</si>
  <si>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</si>
  <si>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</si>
  <si>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</si>
  <si>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</si>
  <si>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</si>
  <si>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</si>
  <si>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</si>
  <si>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</si>
  <si>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</si>
  <si>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</si>
  <si>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</si>
  <si>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</si>
  <si>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</si>
  <si>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</si>
  <si>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</si>
  <si>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</si>
  <si>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</si>
  <si>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</si>
  <si>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</si>
  <si>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</si>
  <si>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</si>
  <si>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</si>
  <si>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</si>
  <si>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</si>
  <si>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</si>
  <si>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</si>
  <si>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</si>
  <si>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</si>
  <si>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</si>
  <si>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</si>
  <si>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</si>
  <si>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</si>
  <si>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</si>
  <si>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</si>
  <si>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</si>
  <si>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</si>
  <si>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</si>
  <si>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</si>
  <si>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</si>
  <si>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</si>
  <si>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</si>
  <si>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</si>
  <si>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</si>
  <si>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</si>
  <si>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</si>
  <si>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</si>
  <si>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</si>
  <si>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</si>
  <si>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</si>
  <si>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</si>
  <si>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</si>
  <si>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</si>
  <si>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</si>
  <si>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</si>
  <si>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</si>
  <si>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</si>
  <si>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</si>
  <si>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</si>
  <si>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</si>
  <si>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</si>
  <si>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</si>
  <si>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</si>
  <si>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</si>
  <si>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</si>
  <si>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</si>
  <si>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</si>
  <si>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</si>
  <si>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</si>
  <si>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</si>
  <si>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</si>
  <si>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</si>
  <si>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</si>
  <si>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</si>
  <si>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</si>
  <si>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</si>
  <si>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</si>
  <si>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</si>
  <si>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</si>
  <si>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</si>
  <si>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</si>
  <si>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</si>
  <si>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</si>
  <si>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</si>
  <si>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</si>
  <si>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</si>
  <si>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</si>
  <si>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</si>
  <si>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</si>
  <si>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</si>
  <si>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</si>
  <si>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</si>
  <si>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</si>
  <si>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</si>
  <si>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</si>
  <si>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</si>
  <si>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</si>
  <si>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</si>
  <si>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</si>
  <si>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</si>
  <si>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</si>
  <si>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</si>
  <si>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</si>
  <si>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</si>
  <si>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</si>
  <si>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</si>
  <si>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</si>
  <si>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</si>
  <si>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</si>
  <si>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</si>
  <si>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</si>
  <si>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</si>
  <si>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</si>
  <si>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</si>
  <si>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</si>
  <si>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</si>
  <si>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</si>
  <si>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</si>
  <si>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</si>
  <si>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</si>
  <si>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</si>
  <si>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</si>
  <si>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</si>
  <si>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</si>
  <si>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</si>
  <si>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</si>
  <si>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</si>
  <si>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</si>
  <si>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</si>
  <si>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</si>
  <si>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</si>
  <si>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</si>
  <si>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</si>
  <si>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</si>
  <si>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</si>
  <si>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</si>
  <si>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</si>
  <si>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</si>
  <si>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</si>
  <si>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</si>
  <si>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</si>
  <si>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</si>
  <si>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</si>
  <si>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</si>
  <si>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</si>
  <si>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</si>
  <si>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</si>
  <si>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</si>
  <si>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</si>
  <si>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</si>
  <si>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</si>
  <si>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</si>
  <si>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</si>
  <si>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</si>
  <si>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</si>
  <si>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</si>
  <si>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</si>
  <si>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</si>
  <si>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</si>
  <si>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</si>
  <si>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</si>
  <si>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</si>
  <si>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</si>
  <si>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</si>
  <si>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</si>
  <si>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</si>
  <si>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</si>
  <si>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</si>
  <si>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</si>
  <si>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</si>
  <si>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</si>
  <si>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</si>
  <si>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</si>
  <si>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</si>
  <si>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</si>
  <si>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</si>
  <si>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</si>
  <si>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</si>
  <si>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</si>
  <si>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</si>
  <si>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</si>
  <si>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</si>
  <si>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</si>
  <si>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</si>
  <si>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</si>
  <si>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</si>
  <si>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</si>
  <si>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</si>
  <si>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</si>
  <si>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</si>
  <si>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</si>
  <si>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</si>
  <si>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</si>
  <si>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</si>
  <si>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</si>
  <si>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</si>
  <si>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</si>
  <si>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</si>
  <si>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</si>
  <si>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</si>
  <si>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</si>
  <si>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</si>
  <si>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</si>
  <si>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</si>
  <si>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</si>
  <si>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</si>
  <si>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</si>
  <si>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</si>
  <si>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</si>
  <si>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</si>
  <si>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</si>
  <si>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</si>
  <si>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</si>
  <si>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</si>
  <si>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</si>
  <si>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</si>
  <si>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</si>
  <si>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</si>
  <si>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</si>
  <si>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</si>
  <si>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</si>
  <si>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</si>
  <si>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</si>
  <si>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</si>
  <si>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</si>
  <si>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</si>
  <si>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</si>
  <si>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</si>
  <si>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</si>
  <si>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</si>
  <si>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</si>
  <si>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</si>
  <si>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</si>
  <si>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</si>
  <si>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</si>
  <si>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</si>
  <si>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</si>
  <si>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</si>
  <si>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</si>
  <si>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</si>
  <si>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</si>
  <si>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</si>
  <si>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</si>
  <si>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</si>
  <si>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</si>
  <si>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</si>
  <si>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</si>
  <si>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</si>
  <si>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</si>
  <si>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</si>
  <si>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</si>
  <si>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</si>
  <si>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</si>
  <si>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</si>
  <si>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</si>
  <si>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</si>
  <si>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</si>
  <si>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</si>
  <si>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</si>
  <si>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</si>
  <si>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</si>
  <si>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</si>
  <si>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</si>
  <si>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</si>
  <si>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</si>
  <si>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</si>
  <si>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</si>
  <si>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</si>
  <si>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</si>
  <si>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</si>
  <si>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</si>
  <si>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</si>
  <si>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</si>
  <si>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</si>
  <si>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</si>
  <si>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</si>
  <si>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</si>
  <si>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</si>
  <si>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</si>
  <si>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</si>
  <si>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</si>
  <si>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</si>
  <si>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</si>
  <si>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</si>
  <si>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</si>
  <si>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</si>
  <si>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</si>
  <si>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</si>
  <si>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</si>
  <si>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</si>
  <si>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</si>
  <si>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</si>
  <si>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</si>
  <si>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</si>
  <si>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</si>
  <si>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</si>
  <si>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</si>
  <si>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</si>
  <si>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</si>
  <si>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</si>
  <si>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</si>
  <si>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</si>
  <si>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</si>
  <si>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</si>
  <si>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</si>
  <si>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</si>
  <si>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</si>
  <si>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</si>
  <si>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</si>
  <si>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</si>
  <si>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</si>
  <si>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</si>
  <si>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</si>
  <si>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</si>
  <si>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</si>
  <si>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</si>
  <si>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</si>
  <si>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</si>
  <si>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</si>
  <si>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</si>
  <si>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</si>
  <si>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</si>
  <si>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</si>
  <si>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</si>
  <si>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</si>
  <si>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</si>
  <si>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</si>
  <si>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</si>
  <si>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</si>
  <si>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</si>
  <si>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</si>
  <si>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</si>
  <si>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</si>
  <si>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</si>
  <si>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</si>
  <si>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</si>
  <si>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</si>
  <si>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</si>
  <si>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</si>
  <si>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</si>
  <si>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</si>
  <si>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</si>
  <si>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</si>
  <si>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</si>
  <si>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</si>
  <si>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</si>
  <si>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</si>
  <si>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</si>
  <si>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</si>
  <si>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</si>
  <si>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</si>
  <si>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</si>
  <si>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</si>
  <si>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</si>
  <si>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</si>
  <si>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</si>
  <si>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</si>
  <si>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</si>
  <si>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</si>
  <si>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</si>
  <si>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</si>
  <si>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</si>
  <si>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</si>
  <si>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</si>
  <si>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</si>
  <si>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</si>
  <si>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</si>
  <si>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</si>
  <si>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</si>
  <si>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</si>
  <si>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</si>
  <si>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</si>
  <si>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</si>
  <si>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</si>
  <si>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</si>
  <si>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</si>
  <si>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</si>
  <si>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</si>
  <si>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</si>
  <si>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</si>
  <si>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</si>
  <si>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</si>
  <si>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</si>
  <si>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</si>
  <si>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</si>
  <si>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</si>
  <si>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</si>
  <si>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</si>
  <si>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</si>
  <si>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</si>
  <si>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</si>
  <si>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</si>
  <si>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</si>
  <si>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</si>
  <si>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</si>
  <si>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</si>
  <si>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</si>
  <si>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</si>
  <si>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</si>
  <si>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</si>
  <si>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</si>
  <si>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</si>
  <si>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</si>
  <si>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</si>
  <si>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</si>
  <si>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</si>
  <si>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</si>
  <si>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</si>
  <si>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</si>
  <si>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</si>
  <si>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</si>
  <si>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</si>
  <si>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</si>
  <si>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</si>
  <si>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</si>
  <si>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</si>
  <si>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</si>
  <si>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</si>
  <si>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</si>
  <si>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</si>
  <si>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</si>
  <si>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</si>
  <si>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</si>
  <si>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</si>
  <si>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</si>
  <si>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</si>
  <si>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</si>
  <si>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</si>
  <si>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</si>
  <si>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</si>
  <si>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</si>
  <si>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</si>
  <si>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</si>
  <si>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</si>
  <si>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</si>
  <si>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</si>
  <si>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</si>
  <si>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</si>
  <si>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</si>
  <si>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</si>
  <si>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</si>
  <si>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</si>
  <si>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</si>
  <si>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</si>
  <si>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</si>
  <si>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</si>
  <si>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</si>
  <si>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</si>
  <si>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</si>
  <si>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</si>
  <si>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</si>
  <si>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</si>
  <si>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</si>
  <si>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</si>
  <si>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</si>
  <si>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</si>
  <si>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</si>
  <si>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</si>
  <si>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</si>
  <si>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</si>
  <si>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</si>
  <si>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</si>
  <si>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</si>
  <si>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</si>
  <si>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</si>
  <si>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</si>
  <si>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</si>
  <si>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</si>
  <si>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</si>
  <si>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</si>
  <si>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</si>
  <si>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</si>
  <si>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</si>
  <si>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</si>
  <si>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</si>
  <si>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</si>
  <si>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</si>
  <si>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</si>
  <si>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</si>
  <si>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</si>
  <si>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</si>
  <si>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</si>
  <si>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</si>
  <si>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</si>
  <si>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</si>
  <si>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</si>
  <si>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</si>
  <si>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</si>
  <si>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</si>
  <si>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</si>
  <si>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</si>
  <si>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</si>
  <si>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</si>
  <si>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</si>
  <si>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</si>
  <si>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</si>
  <si>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</si>
  <si>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</si>
  <si>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</si>
  <si>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</si>
  <si>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</si>
  <si>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</si>
  <si>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</si>
  <si>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</si>
  <si>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</si>
  <si>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</si>
  <si>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</si>
  <si>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</si>
  <si>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</si>
  <si>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</si>
  <si>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</si>
  <si>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</si>
  <si>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</si>
  <si>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</si>
  <si>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</si>
  <si>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</si>
  <si>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</si>
  <si>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</si>
  <si>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</si>
  <si>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</si>
  <si>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</si>
  <si>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</si>
  <si>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</si>
  <si>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</si>
  <si>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</si>
  <si>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</si>
  <si>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</si>
  <si>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</si>
  <si>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</si>
  <si>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</si>
  <si>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</si>
  <si>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</si>
  <si>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</si>
  <si>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</si>
  <si>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</si>
  <si>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</si>
  <si>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</si>
  <si>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</si>
  <si>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</si>
  <si>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</si>
  <si>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</si>
  <si>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</si>
  <si>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</si>
  <si>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</si>
  <si>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</si>
  <si>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</si>
  <si>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</si>
  <si>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</si>
  <si>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</si>
  <si>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</si>
  <si>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</si>
  <si>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</si>
  <si>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</si>
  <si>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</si>
  <si>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</si>
  <si>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</si>
  <si>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</si>
  <si>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</si>
  <si>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</si>
  <si>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</si>
  <si>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</si>
  <si>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</si>
  <si>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</si>
  <si>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</si>
  <si>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</si>
  <si>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</si>
  <si>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</si>
  <si>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</si>
  <si>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</si>
  <si>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</si>
  <si>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</si>
  <si>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</si>
  <si>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</si>
  <si>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</si>
  <si>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</si>
  <si>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</si>
  <si>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</si>
  <si>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</si>
  <si>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</si>
  <si>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</si>
  <si>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</si>
  <si>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</si>
  <si>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</si>
  <si>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</si>
  <si>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</si>
  <si>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</si>
  <si>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</si>
  <si>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</si>
  <si>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</si>
  <si>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</si>
  <si>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</si>
  <si>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</si>
  <si>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</si>
  <si>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</si>
  <si>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</si>
  <si>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</si>
  <si>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</si>
  <si>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</si>
  <si>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</si>
  <si>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</si>
  <si>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</si>
  <si>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</si>
  <si>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</si>
  <si>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</si>
  <si>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</si>
  <si>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</si>
  <si>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</si>
  <si>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</si>
  <si>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</si>
  <si>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</si>
  <si>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</si>
  <si>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</si>
  <si>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</si>
  <si>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</si>
  <si>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</si>
  <si>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</si>
  <si>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</si>
  <si>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</si>
  <si>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</si>
  <si>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</si>
  <si>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</si>
  <si>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</si>
  <si>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</si>
  <si>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</si>
  <si>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</si>
  <si>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</si>
  <si>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</si>
  <si>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</si>
  <si>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</si>
  <si>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</si>
  <si>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</si>
  <si>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</si>
  <si>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</si>
  <si>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</si>
  <si>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</si>
  <si>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</si>
  <si>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</si>
  <si>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</si>
  <si>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</si>
  <si>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</si>
  <si>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</si>
  <si>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</si>
  <si>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</si>
  <si>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</si>
  <si>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</si>
  <si>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</si>
  <si>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</si>
  <si>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</si>
  <si>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</si>
  <si>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</si>
  <si>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</si>
  <si>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</si>
  <si>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</si>
  <si>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</si>
  <si>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</si>
  <si>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</si>
  <si>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</si>
  <si>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</si>
  <si>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</si>
  <si>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</si>
  <si>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</si>
  <si>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</si>
  <si>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</si>
  <si>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</si>
  <si>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</si>
  <si>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</si>
  <si>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</si>
  <si>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</si>
  <si>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</si>
  <si>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</si>
  <si>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</si>
  <si>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</si>
  <si>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</si>
  <si>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</si>
  <si>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</si>
  <si>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</si>
  <si>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</si>
  <si>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</si>
  <si>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</si>
  <si>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</si>
  <si>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</si>
  <si>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</si>
  <si>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</si>
  <si>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</si>
  <si>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</si>
  <si>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</si>
  <si>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</si>
  <si>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</si>
  <si>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</si>
  <si>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</si>
  <si>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</si>
  <si>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</si>
  <si>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</si>
  <si>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</si>
  <si>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</si>
  <si>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</si>
  <si>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</si>
  <si>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</si>
  <si>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</si>
  <si>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</si>
  <si>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</si>
  <si>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</si>
  <si>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</si>
  <si>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</si>
  <si>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</si>
  <si>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</si>
  <si>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</si>
  <si>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</si>
  <si>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</si>
  <si>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</si>
  <si>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</si>
  <si>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</si>
  <si>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</si>
  <si>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</si>
  <si>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</si>
  <si>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</si>
  <si>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</si>
  <si>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</si>
  <si>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</si>
  <si>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</si>
  <si>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</si>
  <si>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</si>
  <si>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</si>
  <si>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</si>
  <si>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</si>
  <si>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</si>
  <si>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</si>
  <si>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</si>
  <si>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</si>
  <si>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</si>
  <si>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</si>
  <si>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</si>
  <si>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</si>
  <si>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</si>
  <si>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</si>
  <si>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</si>
  <si>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</si>
  <si>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</si>
  <si>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</si>
  <si>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</si>
  <si>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</si>
  <si>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</si>
  <si>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</si>
  <si>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</si>
  <si>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</si>
  <si>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</si>
  <si>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</si>
  <si>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</si>
  <si>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</si>
  <si>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</si>
  <si>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</si>
  <si>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</si>
  <si>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</si>
  <si>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</si>
  <si>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</si>
  <si>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</si>
  <si>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</si>
  <si>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</si>
  <si>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</si>
  <si>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</si>
  <si>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</si>
  <si>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</si>
  <si>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</si>
  <si>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</si>
  <si>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</si>
  <si>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</si>
  <si>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</si>
  <si>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</si>
  <si>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</si>
  <si>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</si>
  <si>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</si>
  <si>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</si>
  <si>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</si>
  <si>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</si>
  <si>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</si>
  <si>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</si>
  <si>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</si>
  <si>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</si>
  <si>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</si>
  <si>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</si>
  <si>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</si>
  <si>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</si>
  <si>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</si>
  <si>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</si>
  <si>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</si>
  <si>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</si>
  <si>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</si>
  <si>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</si>
  <si>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</si>
  <si>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</si>
  <si>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</si>
  <si>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</si>
  <si>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</si>
  <si>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</si>
  <si>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</si>
  <si>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</si>
  <si>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</si>
  <si>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</si>
  <si>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</si>
  <si>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</si>
  <si>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</si>
  <si>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</si>
  <si>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</si>
  <si>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</si>
  <si>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</si>
  <si>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</si>
  <si>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</si>
  <si>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</si>
  <si>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</si>
  <si>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</si>
  <si>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</si>
  <si>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</si>
  <si>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</si>
  <si>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</si>
  <si>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</si>
  <si>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</si>
  <si>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</si>
  <si>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</si>
  <si>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</si>
  <si>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</si>
  <si>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</si>
  <si>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</si>
  <si>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</si>
  <si>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</si>
  <si>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</si>
  <si>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</si>
  <si>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</si>
  <si>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</si>
  <si>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</si>
  <si>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</si>
  <si>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</si>
  <si>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</si>
  <si>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</si>
  <si>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</si>
  <si>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</si>
  <si>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</si>
  <si>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</si>
  <si>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</si>
  <si>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</si>
  <si>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</si>
  <si>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</si>
  <si>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</si>
  <si>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</si>
  <si>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</si>
  <si>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</si>
  <si>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</si>
  <si>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</si>
  <si>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</si>
  <si>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</si>
  <si>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</si>
  <si>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</si>
  <si>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</si>
  <si>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</si>
  <si>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</si>
  <si>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</si>
  <si>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</si>
  <si>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</si>
  <si>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</si>
  <si>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</si>
  <si>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</si>
  <si>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</si>
  <si>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</si>
  <si>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</si>
  <si>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</si>
  <si>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</si>
  <si>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</si>
  <si>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</si>
  <si>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</si>
  <si>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</si>
  <si>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</si>
  <si>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</si>
  <si>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</si>
  <si>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</si>
  <si>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</si>
  <si>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</si>
  <si>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</si>
  <si>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</si>
  <si>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</si>
  <si>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</si>
  <si>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</si>
  <si>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</si>
  <si>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</si>
  <si>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</si>
  <si>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</si>
  <si>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</si>
  <si>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</si>
  <si>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</si>
  <si>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</si>
  <si>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</si>
  <si>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</si>
  <si>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</si>
  <si>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</si>
  <si>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</si>
  <si>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</si>
  <si>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</si>
  <si>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</si>
  <si>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</si>
  <si>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</si>
  <si>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</si>
  <si>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</si>
  <si>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</si>
  <si>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</si>
  <si>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</si>
  <si>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</si>
  <si>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</si>
  <si>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</si>
  <si>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</si>
  <si>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</si>
  <si>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</si>
  <si>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</si>
  <si>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</si>
  <si>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</si>
  <si>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</si>
  <si>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</si>
  <si>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</si>
  <si>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</si>
  <si>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</si>
  <si>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</si>
  <si>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</si>
  <si>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</si>
  <si>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</si>
  <si>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</si>
  <si>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</si>
  <si>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</si>
  <si>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</si>
  <si>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</si>
  <si>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</si>
  <si>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</si>
  <si>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</si>
  <si>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</si>
  <si>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</si>
  <si>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</si>
  <si>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</si>
  <si>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</si>
  <si>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</si>
  <si>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</si>
  <si>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</si>
  <si>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</si>
  <si>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</si>
  <si>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</si>
  <si>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</si>
  <si>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</si>
  <si>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</si>
  <si>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</si>
  <si>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</si>
  <si>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</si>
  <si>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</si>
  <si>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</si>
  <si>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</si>
  <si>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</si>
  <si>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</si>
  <si>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</si>
  <si>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</si>
  <si>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</si>
  <si>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</si>
  <si>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</si>
  <si>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</si>
  <si>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</si>
  <si>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</si>
  <si>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</si>
  <si>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</si>
  <si>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</si>
  <si>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</si>
  <si>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</si>
  <si>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</si>
  <si>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</si>
  <si>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</si>
  <si>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</si>
  <si>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</si>
  <si>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</si>
  <si>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</si>
  <si>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</si>
  <si>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</si>
  <si>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</si>
  <si>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</si>
  <si>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</si>
  <si>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</si>
  <si>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</si>
  <si>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</si>
  <si>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</si>
  <si>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</si>
  <si>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</si>
  <si>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</si>
  <si>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</si>
  <si>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</si>
  <si>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</si>
  <si>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</si>
  <si>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</si>
  <si>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</si>
  <si>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</si>
  <si>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</si>
  <si>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</si>
  <si>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</si>
  <si>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</si>
  <si>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</si>
  <si>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</si>
  <si>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</si>
  <si>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</si>
  <si>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</si>
  <si>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</si>
  <si>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</si>
  <si>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</si>
  <si>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</si>
  <si>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</si>
  <si>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</si>
  <si>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</si>
  <si>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</si>
  <si>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</si>
  <si>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</si>
  <si>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</si>
  <si>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</si>
  <si>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</si>
  <si>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</si>
  <si>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</si>
  <si>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</si>
  <si>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</si>
  <si>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</si>
  <si>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</si>
  <si>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</si>
  <si>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</si>
  <si>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</si>
  <si>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</si>
  <si>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</si>
  <si>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</si>
  <si>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</si>
  <si>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</si>
  <si>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</si>
  <si>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</si>
  <si>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</si>
  <si>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</si>
  <si>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</si>
  <si>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</si>
  <si>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</si>
  <si>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</si>
  <si>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</si>
  <si>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</si>
  <si>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</si>
  <si>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</si>
  <si>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</si>
  <si>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</si>
  <si>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</si>
  <si>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</si>
  <si>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</si>
  <si>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</si>
  <si>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</si>
  <si>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</si>
  <si>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</si>
  <si>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</si>
  <si>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</si>
  <si>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</si>
  <si>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</si>
  <si>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</si>
  <si>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</si>
  <si>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</si>
  <si>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</si>
  <si>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</si>
  <si>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</si>
  <si>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</si>
  <si>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</si>
  <si>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</si>
  <si>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</si>
  <si>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</si>
  <si>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</si>
  <si>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</si>
  <si>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</si>
  <si>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</si>
  <si>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</si>
  <si>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</si>
  <si>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</si>
  <si>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</si>
  <si>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</si>
  <si>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</si>
  <si>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</si>
  <si>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</si>
  <si>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</si>
  <si>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</si>
  <si>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</si>
  <si>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</si>
  <si>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</si>
  <si>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</si>
  <si>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</si>
  <si>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</si>
  <si>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</si>
  <si>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</si>
  <si>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</si>
  <si>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</si>
  <si>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</si>
  <si>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</si>
  <si>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</si>
  <si>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</si>
  <si>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</si>
  <si>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</si>
  <si>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</si>
  <si>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</si>
  <si>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</si>
  <si>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</si>
  <si>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</si>
  <si>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</si>
  <si>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</si>
  <si>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</si>
  <si>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</si>
  <si>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</si>
  <si>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</si>
  <si>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</si>
  <si>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</si>
  <si>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</si>
  <si>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</si>
  <si>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</si>
  <si>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</si>
  <si>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</si>
  <si>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</si>
  <si>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</si>
  <si>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</si>
  <si>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</si>
  <si>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</si>
  <si>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</si>
  <si>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</si>
  <si>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</si>
  <si>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</si>
  <si>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</si>
  <si>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</si>
  <si>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</si>
  <si>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</si>
  <si>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</si>
  <si>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</si>
  <si>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</si>
  <si>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</si>
  <si>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</si>
  <si>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</si>
  <si>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</si>
  <si>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</si>
  <si>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</si>
  <si>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</si>
  <si>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</si>
  <si>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</si>
  <si>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</si>
  <si>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</si>
  <si>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</si>
  <si>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</si>
  <si>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</si>
  <si>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</si>
  <si>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</si>
  <si>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</si>
  <si>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</si>
  <si>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</si>
  <si>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</si>
  <si>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</si>
  <si>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</si>
  <si>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</si>
  <si>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</si>
  <si>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</si>
  <si>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</si>
  <si>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</si>
  <si>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</si>
  <si>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</si>
  <si>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</si>
  <si>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</si>
  <si>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</si>
  <si>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</si>
  <si>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</si>
  <si>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</si>
  <si>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</si>
  <si>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</si>
  <si>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</si>
  <si>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</si>
  <si>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</si>
  <si>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</si>
  <si>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</si>
  <si>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</si>
  <si>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</si>
  <si>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</si>
  <si>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</si>
  <si>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</si>
  <si>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</si>
  <si>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</si>
  <si>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</si>
  <si>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</si>
  <si>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</si>
  <si>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</si>
  <si>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</si>
  <si>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</si>
  <si>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</si>
  <si>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</si>
  <si>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</si>
  <si>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</si>
  <si>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</si>
  <si>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</si>
  <si>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</si>
  <si>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</si>
  <si>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</si>
  <si>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</si>
  <si>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</si>
  <si>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</si>
  <si>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</si>
  <si>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</si>
  <si>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</si>
  <si>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</si>
  <si>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</si>
  <si>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</si>
  <si>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</si>
  <si>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</si>
  <si>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</si>
  <si>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</si>
  <si>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</si>
  <si>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</si>
  <si>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</si>
  <si>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</si>
  <si>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</si>
  <si>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</si>
  <si>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</si>
  <si>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</si>
  <si>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</si>
  <si>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</si>
  <si>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</si>
  <si>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</si>
  <si>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</si>
  <si>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</si>
  <si>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</si>
  <si>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</si>
  <si>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</si>
  <si>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</si>
  <si>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</si>
  <si>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</si>
  <si>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</si>
  <si>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</si>
  <si>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</si>
  <si>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</si>
  <si>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</si>
  <si>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</si>
  <si>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</si>
  <si>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</si>
  <si>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</si>
  <si>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</si>
  <si>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</si>
  <si>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</si>
  <si>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</si>
  <si>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</si>
  <si>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</si>
  <si>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</si>
  <si>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</si>
  <si>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</si>
  <si>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</si>
  <si>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</si>
  <si>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</si>
  <si>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</si>
  <si>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</si>
  <si>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</si>
  <si>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</si>
  <si>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</si>
  <si>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</si>
  <si>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</si>
  <si>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</si>
  <si>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</si>
  <si>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</si>
  <si>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</si>
  <si>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</si>
  <si>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</si>
  <si>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</si>
  <si>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</si>
  <si>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</si>
  <si>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</si>
  <si>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</si>
  <si>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</si>
  <si>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</si>
  <si>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</si>
  <si>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</si>
  <si>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</si>
  <si>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</si>
  <si>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</si>
  <si>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</si>
  <si>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</si>
  <si>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</si>
  <si>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</si>
  <si>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</si>
  <si>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</si>
  <si>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</si>
  <si>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</si>
  <si>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</si>
  <si>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</si>
  <si>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</si>
  <si>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</si>
  <si>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</si>
  <si>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</si>
  <si>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</si>
  <si>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</si>
  <si>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</si>
  <si>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</si>
  <si>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</si>
  <si>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</si>
  <si>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</si>
  <si>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</si>
  <si>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</si>
  <si>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</si>
  <si>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</si>
  <si>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</si>
  <si>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</si>
  <si>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</si>
  <si>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</si>
  <si>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</si>
  <si>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</si>
  <si>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</si>
  <si>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</si>
  <si>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</si>
  <si>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</si>
  <si>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</si>
  <si>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</si>
  <si>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</si>
  <si>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</si>
  <si>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</si>
  <si>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</si>
  <si>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</si>
  <si>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</si>
  <si>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</si>
  <si>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</si>
  <si>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</si>
  <si>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</si>
  <si>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</si>
  <si>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</si>
  <si>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</si>
  <si>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</si>
  <si>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</si>
  <si>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</si>
  <si>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</si>
  <si>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</si>
  <si>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</si>
  <si>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</si>
  <si>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</si>
  <si>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</si>
  <si>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</si>
  <si>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</si>
  <si>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</si>
  <si>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</si>
  <si>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</si>
  <si>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</si>
  <si>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</si>
  <si>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</si>
  <si>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</si>
  <si>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</si>
  <si>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</si>
  <si>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</si>
  <si>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</si>
  <si>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</si>
  <si>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</si>
  <si>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</si>
  <si>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</si>
  <si>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</si>
  <si>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</si>
  <si>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</si>
  <si>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</si>
  <si>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</si>
  <si>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</si>
  <si>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</si>
  <si>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</si>
  <si>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</si>
  <si>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</si>
  <si>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</si>
  <si>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</si>
  <si>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</si>
  <si>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</si>
  <si>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</si>
  <si>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</si>
  <si>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</si>
  <si>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</si>
  <si>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</si>
  <si>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</si>
  <si>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</si>
  <si>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</si>
  <si>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</si>
  <si>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</si>
  <si>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</si>
  <si>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</si>
  <si>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</si>
  <si>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</si>
  <si>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</si>
  <si>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</si>
  <si>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</si>
  <si>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</si>
  <si>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</si>
  <si>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</si>
  <si>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</si>
  <si>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</si>
  <si>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</si>
  <si>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</si>
  <si>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</si>
  <si>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</si>
  <si>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</si>
  <si>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</si>
  <si>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</si>
  <si>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</si>
  <si>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</si>
  <si>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</si>
  <si>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</si>
  <si>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</si>
  <si>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</si>
  <si>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</si>
  <si>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</si>
  <si>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</si>
  <si>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</si>
  <si>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</si>
  <si>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</si>
  <si>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</si>
  <si>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</si>
  <si>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</si>
  <si>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</si>
  <si>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</si>
  <si>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</si>
  <si>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</si>
  <si>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</si>
  <si>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</si>
  <si>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</si>
  <si>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</si>
  <si>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</si>
  <si>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</si>
  <si>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</si>
  <si>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</si>
  <si>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</si>
  <si>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</si>
  <si>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</si>
  <si>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</si>
  <si>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</si>
  <si>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</si>
  <si>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</si>
  <si>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</si>
  <si>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</si>
  <si>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</si>
  <si>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</si>
  <si>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</si>
  <si>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</si>
  <si>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</si>
  <si>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</si>
  <si>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</si>
  <si>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</si>
  <si>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</si>
  <si>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</si>
  <si>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</si>
  <si>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</si>
  <si>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</si>
  <si>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</si>
  <si>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</si>
  <si>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</si>
  <si>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</si>
  <si>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</si>
  <si>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</si>
  <si>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</si>
  <si>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</si>
  <si>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</si>
  <si>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</si>
  <si>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</si>
  <si>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</si>
  <si>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</si>
  <si>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</si>
  <si>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</si>
  <si>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</si>
  <si>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</si>
  <si>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</si>
  <si>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</si>
  <si>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</si>
  <si>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</si>
  <si>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</si>
  <si>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</si>
  <si>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</si>
  <si>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</si>
  <si>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</si>
  <si>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</si>
  <si>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</si>
  <si>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</si>
  <si>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</si>
  <si>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</si>
  <si>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</si>
  <si>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</si>
  <si>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</si>
  <si>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</si>
  <si>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</si>
  <si>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</si>
  <si>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</si>
  <si>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</si>
  <si>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</si>
  <si>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</si>
  <si>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</si>
  <si>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</si>
  <si>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</si>
  <si>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</si>
  <si>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</si>
  <si>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</si>
  <si>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</si>
  <si>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</si>
  <si>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</si>
  <si>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</si>
  <si>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</si>
  <si>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</si>
  <si>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</si>
  <si>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</si>
  <si>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</si>
  <si>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</si>
  <si>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</si>
  <si>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</si>
  <si>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</si>
  <si>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</si>
  <si>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</si>
  <si>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</si>
  <si>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</si>
  <si>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</si>
  <si>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</si>
  <si>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</si>
  <si>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</si>
  <si>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</si>
  <si>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</si>
  <si>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</si>
  <si>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</si>
  <si>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</si>
  <si>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</si>
  <si>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</si>
  <si>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</si>
  <si>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</si>
  <si>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</si>
  <si>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</si>
  <si>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</si>
  <si>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</si>
  <si>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</si>
  <si>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</si>
  <si>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</si>
  <si>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</si>
  <si>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</si>
  <si>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</si>
  <si>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</si>
  <si>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</si>
  <si>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</si>
  <si>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</si>
  <si>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</si>
  <si>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</si>
  <si>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</si>
  <si>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</si>
  <si>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</si>
  <si>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</si>
  <si>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</si>
  <si>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</si>
  <si>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</si>
  <si>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</si>
  <si>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</si>
  <si>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</si>
  <si>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</si>
  <si>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</si>
  <si>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</si>
  <si>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</si>
  <si>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</si>
  <si>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</si>
  <si>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</si>
  <si>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</si>
  <si>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</si>
  <si>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</si>
  <si>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</si>
  <si>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</si>
  <si>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</si>
  <si>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</si>
  <si>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</si>
  <si>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</si>
  <si>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</si>
  <si>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</si>
  <si>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</si>
  <si>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</si>
  <si>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</si>
  <si>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</si>
  <si>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</si>
  <si>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</si>
  <si>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</si>
  <si>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</si>
  <si>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</si>
  <si>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</si>
  <si>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</si>
  <si>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</si>
  <si>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</si>
  <si>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</si>
  <si>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</si>
  <si>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</si>
  <si>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</si>
  <si>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</si>
  <si>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</si>
  <si>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</si>
  <si>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</si>
  <si>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</si>
  <si>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</si>
  <si>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</si>
  <si>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</si>
  <si>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</si>
  <si>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</si>
  <si>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</si>
  <si>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</si>
  <si>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</si>
  <si>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</si>
  <si>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</si>
  <si>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</si>
  <si>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</si>
  <si>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</si>
  <si>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</si>
  <si>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</si>
  <si>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</si>
  <si>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</si>
  <si>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</si>
  <si>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</si>
  <si>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</si>
  <si>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</si>
  <si>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</si>
  <si>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</si>
  <si>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</si>
  <si>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</si>
  <si>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</si>
  <si>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</si>
  <si>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</si>
  <si>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</si>
  <si>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</si>
  <si>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</si>
  <si>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</si>
  <si>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</si>
  <si>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</si>
  <si>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</si>
  <si>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</si>
  <si>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</si>
  <si>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</si>
  <si>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</si>
  <si>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</si>
  <si>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</si>
  <si>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</si>
  <si>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</si>
  <si>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</si>
  <si>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</si>
  <si>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</si>
  <si>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</si>
  <si>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</si>
  <si>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</si>
  <si>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</si>
  <si>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</si>
  <si>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</si>
  <si>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</si>
  <si>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</si>
  <si>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</si>
  <si>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</si>
  <si>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</si>
  <si>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</si>
  <si>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</si>
  <si>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</si>
  <si>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</si>
  <si>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</si>
  <si>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</si>
  <si>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</si>
  <si>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</si>
  <si>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</si>
  <si>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</si>
  <si>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</si>
  <si>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</si>
  <si>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</si>
  <si>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</si>
  <si>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</si>
  <si>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</si>
  <si>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</si>
  <si>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</si>
  <si>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</si>
  <si>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</si>
  <si>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</si>
  <si>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</si>
  <si>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</si>
  <si>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</si>
  <si>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</si>
  <si>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</si>
  <si>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</si>
  <si>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</si>
  <si>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</si>
  <si>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</si>
  <si>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</si>
  <si>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</si>
  <si>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</si>
  <si>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</si>
  <si>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</si>
  <si>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</si>
  <si>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</si>
  <si>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</si>
  <si>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</si>
  <si>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</si>
  <si>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</si>
  <si>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</si>
  <si>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</si>
  <si>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</si>
  <si>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</si>
  <si>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</si>
  <si>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</si>
  <si>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</si>
  <si>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</si>
  <si>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</si>
  <si>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</si>
  <si>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</si>
  <si>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</si>
  <si>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</si>
  <si>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</si>
  <si>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</si>
  <si>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</si>
  <si>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</si>
  <si>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</si>
  <si>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</si>
  <si>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</si>
  <si>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</si>
  <si>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</si>
  <si>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</si>
  <si>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</si>
  <si>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</si>
  <si>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</si>
  <si>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</si>
  <si>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</si>
  <si>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</si>
  <si>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</si>
  <si>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</si>
  <si>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</si>
  <si>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</si>
  <si>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</si>
  <si>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</si>
  <si>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</si>
  <si>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</si>
  <si>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</si>
  <si>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</si>
  <si>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</si>
  <si>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</si>
  <si>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</si>
  <si>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</si>
  <si>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</si>
  <si>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</si>
  <si>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</si>
  <si>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</si>
  <si>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</si>
  <si>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</si>
  <si>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</si>
  <si>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</si>
  <si>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</si>
  <si>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</si>
  <si>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</si>
  <si>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</si>
  <si>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</si>
  <si>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</si>
  <si>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</si>
  <si>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</si>
  <si>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</si>
  <si>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</si>
  <si>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</si>
  <si>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</si>
  <si>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</si>
  <si>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</si>
  <si>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</si>
  <si>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</si>
  <si>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</si>
  <si>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</si>
  <si>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</si>
  <si>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</si>
  <si>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</si>
  <si>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</si>
  <si>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</si>
  <si>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</si>
  <si>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</si>
  <si>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</si>
  <si>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</si>
  <si>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</si>
  <si>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</si>
  <si>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</si>
  <si>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</si>
  <si>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</si>
  <si>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</si>
  <si>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</si>
  <si>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</si>
  <si>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</si>
  <si>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</si>
  <si>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</si>
  <si>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</si>
  <si>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</si>
  <si>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</si>
  <si>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</si>
  <si>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</si>
  <si>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</si>
  <si>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</si>
  <si>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</si>
  <si>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</si>
  <si>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</si>
  <si>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</si>
  <si>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</si>
  <si>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</si>
  <si>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</si>
  <si>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</si>
  <si>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</si>
  <si>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</si>
  <si>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</si>
  <si>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</si>
  <si>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</si>
  <si>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</si>
  <si>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</si>
  <si>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</si>
  <si>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</si>
  <si>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</si>
  <si>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</si>
  <si>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</si>
  <si>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</si>
  <si>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</si>
  <si>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</si>
  <si>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</si>
  <si>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</si>
  <si>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</si>
  <si>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</si>
  <si>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</si>
  <si>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</si>
  <si>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</si>
  <si>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</si>
  <si>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</si>
  <si>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</si>
  <si>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</si>
  <si>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</si>
  <si>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</si>
  <si>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</si>
  <si>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</si>
  <si>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</si>
  <si>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</si>
  <si>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</si>
  <si>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</si>
  <si>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</si>
  <si>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</si>
  <si>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</si>
  <si>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</si>
  <si>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</si>
  <si>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</si>
  <si>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</si>
  <si>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</si>
  <si>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</si>
  <si>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</si>
  <si>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</si>
  <si>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</si>
  <si>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</si>
  <si>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</si>
  <si>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</si>
  <si>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</si>
  <si>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</si>
  <si>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</si>
  <si>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</si>
  <si>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</si>
  <si>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</si>
  <si>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</si>
  <si>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</si>
  <si>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</si>
  <si>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</si>
  <si>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</si>
  <si>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</si>
  <si>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</si>
  <si>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</si>
  <si>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</si>
  <si>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</si>
  <si>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</si>
  <si>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</si>
  <si>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</si>
  <si>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</si>
  <si>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</si>
  <si>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</si>
  <si>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</si>
  <si>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</si>
  <si>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</si>
  <si>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</si>
  <si>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</si>
  <si>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</si>
  <si>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</si>
  <si>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</si>
  <si>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</si>
  <si>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</si>
  <si>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</si>
  <si>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</si>
  <si>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</si>
  <si>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</si>
  <si>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</si>
  <si>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</si>
  <si>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</si>
  <si>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</si>
  <si>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</si>
  <si>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</si>
  <si>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</si>
  <si>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</si>
  <si>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</si>
  <si>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</si>
  <si>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</si>
  <si>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</si>
  <si>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</si>
  <si>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</si>
  <si>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</si>
  <si>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</si>
  <si>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</si>
  <si>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</si>
  <si>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</si>
  <si>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</si>
  <si>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</si>
  <si>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</si>
  <si>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</si>
  <si>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</si>
  <si>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</si>
  <si>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</si>
  <si>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</si>
  <si>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</si>
  <si>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</si>
  <si>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</si>
  <si>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</si>
  <si>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</si>
  <si>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</si>
  <si>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</si>
  <si>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</si>
  <si>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</si>
  <si>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</si>
  <si>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</si>
  <si>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</si>
  <si>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</si>
  <si>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</si>
  <si>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</si>
  <si>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</si>
  <si>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</si>
  <si>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</si>
  <si>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</si>
  <si>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</si>
  <si>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</si>
  <si>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</si>
  <si>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</si>
  <si>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</si>
  <si>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</si>
  <si>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</si>
  <si>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</si>
  <si>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</si>
  <si>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</si>
  <si>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</si>
  <si>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</si>
  <si>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</si>
  <si>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</si>
  <si>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</si>
  <si>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</si>
  <si>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</si>
  <si>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</si>
  <si>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</si>
  <si>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</si>
  <si>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</si>
  <si>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</si>
  <si>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</si>
  <si>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</si>
  <si>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</si>
  <si>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</si>
  <si>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</si>
  <si>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</si>
  <si>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</si>
  <si>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</si>
  <si>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</si>
  <si>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</si>
  <si>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</si>
  <si>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</si>
  <si>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</si>
  <si>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</si>
  <si>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</si>
  <si>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</si>
  <si>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</si>
  <si>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</si>
  <si>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</si>
  <si>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</si>
  <si>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</si>
  <si>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</si>
  <si>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</si>
  <si>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</si>
  <si>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</si>
  <si>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</si>
  <si>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</si>
  <si>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</si>
  <si>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</si>
  <si>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</si>
  <si>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</si>
  <si>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</si>
  <si>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</si>
  <si>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</si>
  <si>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</si>
  <si>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</si>
  <si>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</si>
  <si>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</si>
  <si>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</si>
  <si>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</si>
  <si>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</si>
  <si>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</si>
  <si>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</si>
  <si>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</si>
  <si>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</si>
  <si>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</si>
  <si>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</si>
  <si>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</si>
  <si>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</si>
  <si>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</si>
  <si>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</si>
  <si>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</si>
  <si>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</si>
  <si>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</si>
  <si>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</si>
  <si>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</si>
  <si>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</si>
  <si>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</si>
  <si>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</si>
  <si>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</si>
  <si>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</si>
  <si>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</si>
  <si>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</si>
  <si>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</si>
  <si>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</si>
  <si>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</si>
  <si>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</si>
  <si>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</si>
  <si>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</si>
  <si>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</si>
  <si>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</si>
  <si>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</si>
  <si>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</si>
  <si>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</si>
  <si>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</si>
  <si>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</si>
  <si>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</si>
  <si>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</si>
  <si>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</si>
  <si>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</si>
  <si>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</si>
  <si>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</si>
  <si>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</si>
  <si>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</si>
  <si>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</si>
  <si>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</si>
  <si>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</si>
  <si>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</si>
  <si>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</si>
  <si>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</si>
  <si>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</si>
  <si>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</si>
  <si>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</si>
  <si>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</si>
  <si>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</si>
  <si>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</si>
  <si>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</si>
  <si>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</si>
  <si>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</si>
  <si>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</si>
  <si>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</si>
  <si>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</si>
  <si>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</si>
  <si>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</si>
  <si>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</si>
  <si>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</si>
  <si>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</si>
  <si>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</si>
  <si>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</si>
  <si>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</si>
  <si>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</si>
  <si>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</si>
  <si>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</si>
  <si>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</si>
  <si>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</si>
  <si>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</si>
  <si>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</si>
  <si>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</si>
  <si>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</si>
  <si>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</si>
  <si>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</si>
  <si>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</si>
  <si>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</si>
  <si>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</si>
  <si>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</si>
  <si>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</si>
  <si>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</si>
  <si>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</si>
  <si>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</si>
  <si>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</si>
  <si>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</si>
  <si>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</si>
  <si>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</si>
  <si>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</si>
  <si>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</si>
  <si>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</si>
  <si>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</si>
  <si>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</si>
  <si>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</si>
  <si>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</si>
  <si>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</si>
  <si>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</si>
  <si>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</si>
  <si>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</si>
  <si>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</si>
  <si>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</si>
  <si>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</si>
  <si>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</si>
  <si>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</si>
  <si>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</si>
  <si>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</si>
  <si>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</si>
  <si>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</si>
  <si>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</si>
  <si>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</si>
  <si>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</si>
  <si>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</si>
  <si>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</si>
  <si>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</si>
  <si>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</si>
  <si>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</si>
  <si>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</si>
  <si>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</si>
  <si>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</si>
  <si>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</si>
  <si>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</si>
  <si>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</si>
  <si>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</si>
  <si>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</si>
  <si>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</si>
  <si>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</si>
  <si>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</si>
  <si>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</si>
  <si>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</si>
  <si>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</si>
  <si>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</si>
  <si>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</si>
  <si>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</si>
  <si>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</si>
  <si>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</si>
  <si>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</si>
  <si>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</si>
  <si>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</si>
  <si>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</si>
  <si>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</si>
  <si>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</si>
  <si>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</si>
  <si>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</si>
  <si>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</si>
  <si>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</si>
  <si>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</si>
  <si>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</si>
  <si>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</si>
  <si>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</si>
  <si>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</si>
  <si>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</si>
  <si>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</si>
  <si>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</si>
  <si>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</si>
  <si>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</si>
  <si>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</si>
  <si>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</si>
  <si>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</si>
  <si>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</si>
  <si>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</si>
  <si>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</si>
  <si>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</si>
  <si>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</si>
  <si>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</si>
  <si>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</si>
  <si>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</si>
  <si>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</si>
  <si>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</si>
  <si>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</si>
  <si>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</si>
  <si>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</si>
  <si>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</si>
  <si>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</si>
  <si>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</si>
  <si>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</si>
  <si>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</si>
  <si>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</si>
  <si>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</si>
  <si>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</si>
  <si>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</si>
  <si>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</si>
  <si>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</si>
  <si>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</si>
  <si>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</si>
  <si>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</si>
  <si>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</si>
  <si>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</si>
  <si>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</si>
  <si>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</si>
  <si>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</si>
  <si>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</si>
  <si>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</si>
  <si>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</si>
  <si>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</si>
  <si>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</si>
  <si>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</si>
  <si>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</si>
  <si>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</si>
  <si>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</si>
  <si>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</si>
  <si>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</si>
  <si>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</si>
  <si>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</si>
  <si>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</si>
  <si>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</si>
  <si>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</si>
  <si>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</si>
  <si>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</si>
  <si>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</si>
  <si>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</si>
  <si>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</si>
  <si>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</si>
  <si>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</si>
  <si>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</si>
  <si>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</si>
  <si>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</si>
  <si>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</si>
  <si>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</si>
  <si>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</si>
  <si>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</si>
  <si>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</si>
  <si>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</si>
  <si>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</si>
  <si>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</si>
  <si>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</si>
  <si>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</si>
  <si>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</si>
  <si>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</si>
  <si>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</si>
  <si>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</si>
  <si>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</si>
  <si>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</si>
  <si>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</si>
  <si>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</si>
  <si>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</si>
  <si>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</si>
  <si>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</si>
  <si>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</si>
  <si>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</si>
  <si>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</si>
  <si>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</si>
  <si>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</si>
  <si>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</si>
  <si>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</si>
  <si>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</si>
  <si>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</si>
  <si>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</si>
  <si>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</si>
  <si>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</si>
  <si>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</si>
  <si>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</si>
  <si>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</si>
  <si>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</si>
  <si>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</si>
  <si>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</si>
  <si>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</si>
  <si>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</si>
  <si>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</si>
  <si>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</si>
  <si>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</si>
  <si>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</si>
  <si>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</si>
  <si>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</si>
  <si>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</si>
  <si>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</si>
  <si>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</si>
  <si>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</si>
  <si>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</si>
  <si>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</si>
  <si>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</si>
  <si>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</si>
  <si>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</si>
  <si>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</si>
  <si>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</si>
  <si>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</si>
  <si>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</si>
  <si>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</si>
  <si>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</si>
  <si>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</si>
  <si>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</si>
  <si>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</si>
  <si>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</si>
  <si>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</si>
  <si>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</si>
  <si>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</si>
  <si>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</si>
  <si>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</si>
  <si>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</si>
  <si>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</si>
  <si>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</si>
  <si>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</si>
  <si>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</si>
  <si>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</si>
  <si>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</si>
  <si>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</si>
  <si>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</si>
  <si>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</si>
  <si>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</si>
  <si>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</si>
  <si>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</si>
  <si>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</si>
  <si>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</si>
  <si>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</si>
  <si>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</si>
  <si>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</si>
  <si>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</si>
  <si>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</si>
  <si>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</si>
  <si>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</si>
  <si>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</si>
  <si>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</si>
  <si>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</si>
  <si>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</si>
  <si>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</si>
  <si>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</si>
  <si>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</si>
  <si>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</si>
  <si>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</si>
  <si>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</si>
  <si>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</si>
  <si>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</si>
  <si>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</si>
  <si>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</si>
  <si>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</si>
  <si>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</si>
  <si>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</si>
  <si>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</si>
  <si>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</si>
  <si>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</si>
  <si>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</si>
  <si>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</si>
  <si>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</si>
  <si>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</si>
  <si>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</si>
  <si>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</si>
  <si>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</si>
  <si>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</si>
  <si>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</si>
  <si>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</si>
  <si>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</si>
  <si>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</si>
  <si>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</si>
  <si>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</si>
  <si>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</si>
  <si>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</si>
  <si>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</si>
  <si>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</si>
  <si>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</si>
  <si>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</si>
  <si>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</si>
  <si>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</si>
  <si>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</si>
  <si>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</si>
  <si>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</si>
  <si>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</si>
  <si>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</si>
  <si>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</si>
  <si>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</si>
  <si>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</si>
  <si>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</si>
  <si>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</si>
  <si>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</si>
  <si>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</si>
  <si>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</si>
  <si>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</si>
  <si>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</si>
  <si>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</si>
  <si>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</si>
  <si>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</si>
  <si>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</si>
  <si>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</si>
  <si>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</si>
  <si>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</si>
  <si>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</si>
  <si>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</si>
  <si>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</si>
  <si>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</si>
  <si>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</si>
  <si>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</si>
  <si>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</si>
  <si>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</si>
  <si>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</si>
  <si>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</si>
  <si>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</si>
  <si>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</si>
  <si>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</si>
  <si>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</si>
  <si>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</si>
  <si>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</si>
  <si>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</si>
  <si>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</si>
  <si>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</si>
  <si>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</si>
  <si>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</si>
  <si>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</si>
  <si>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</si>
  <si>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</si>
  <si>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</si>
  <si>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</si>
  <si>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</si>
  <si>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</si>
  <si>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</si>
  <si>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</si>
  <si>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</si>
  <si>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</si>
  <si>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</si>
  <si>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</si>
  <si>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</si>
  <si>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</si>
  <si>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</si>
  <si>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</si>
  <si>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</si>
  <si>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</si>
  <si>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</si>
  <si>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</si>
  <si>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</si>
  <si>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</si>
  <si>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</si>
  <si>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</si>
  <si>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</si>
  <si>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</si>
  <si>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</si>
  <si>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</si>
  <si>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</si>
  <si>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</si>
  <si>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</si>
  <si>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</si>
  <si>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</si>
  <si>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</si>
  <si>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</si>
  <si>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</si>
  <si>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</si>
  <si>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</si>
  <si>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</si>
  <si>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</si>
  <si>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</si>
  <si>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</si>
  <si>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</si>
  <si>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</si>
  <si>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</si>
  <si>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</si>
  <si>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</si>
  <si>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</si>
  <si>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</si>
  <si>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</si>
  <si>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</si>
  <si>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</si>
  <si>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</si>
  <si>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</si>
  <si>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</si>
  <si>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</si>
  <si>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</si>
  <si>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</si>
  <si>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</si>
  <si>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</si>
  <si>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</si>
  <si>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</si>
  <si>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</si>
  <si>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</si>
  <si>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</si>
  <si>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</si>
  <si>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</si>
  <si>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</si>
  <si>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</si>
  <si>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</si>
  <si>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</si>
  <si>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</si>
  <si>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</si>
  <si>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</si>
  <si>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</si>
  <si>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</si>
  <si>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</si>
  <si>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</si>
  <si>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</si>
  <si>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</si>
  <si>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</si>
  <si>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</si>
  <si>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</si>
  <si>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</si>
  <si>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</si>
  <si>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</si>
  <si>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</si>
  <si>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</si>
  <si>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</si>
  <si>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</si>
  <si>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</si>
  <si>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</si>
  <si>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</si>
  <si>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</si>
  <si>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</si>
  <si>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</si>
  <si>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</si>
  <si>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</si>
  <si>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</si>
  <si>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</si>
  <si>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</si>
  <si>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</si>
  <si>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</si>
  <si>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</si>
  <si>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</si>
  <si>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</si>
  <si>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</si>
  <si>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</si>
  <si>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</si>
  <si>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</si>
  <si>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</si>
  <si>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</si>
  <si>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</si>
  <si>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</si>
  <si>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</si>
  <si>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</si>
  <si>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</si>
  <si>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</si>
  <si>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</si>
  <si>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</si>
  <si>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</si>
  <si>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</si>
  <si>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</si>
  <si>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</si>
  <si>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</si>
  <si>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</si>
  <si>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</si>
  <si>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</si>
  <si>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</si>
  <si>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</si>
  <si>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</si>
  <si>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</si>
  <si>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</si>
  <si>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</si>
  <si>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</si>
  <si>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</si>
  <si>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</si>
  <si>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</si>
  <si>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</si>
  <si>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</si>
  <si>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</si>
  <si>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</si>
  <si>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</si>
  <si>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</si>
  <si>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</si>
  <si>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</si>
  <si>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</si>
  <si>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</si>
  <si>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</si>
  <si>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</si>
  <si>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</si>
  <si>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</si>
  <si>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</si>
  <si>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</si>
  <si>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</si>
  <si>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</si>
  <si>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</si>
  <si>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</si>
  <si>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</si>
  <si>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</si>
  <si>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</si>
  <si>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</si>
  <si>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</si>
  <si>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</si>
  <si>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</si>
  <si>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</si>
  <si>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</si>
  <si>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</si>
  <si>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</si>
  <si>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</si>
  <si>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</si>
  <si>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</si>
  <si>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</si>
  <si>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</si>
  <si>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</si>
  <si>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</si>
  <si>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</si>
  <si>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</si>
  <si>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</si>
  <si>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</si>
  <si>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</si>
  <si>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</si>
  <si>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</si>
  <si>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</si>
  <si>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</si>
  <si>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</si>
  <si>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</si>
  <si>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</si>
  <si>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</si>
  <si>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</si>
  <si>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</si>
  <si>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</si>
  <si>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</si>
  <si>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</si>
  <si>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</si>
  <si>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</si>
  <si>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</si>
  <si>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</si>
  <si>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</si>
  <si>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</si>
  <si>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</si>
  <si>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</si>
  <si>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</si>
  <si>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</si>
  <si>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</si>
  <si>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</si>
  <si>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</si>
  <si>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</si>
  <si>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</si>
  <si>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</si>
  <si>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</si>
  <si>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</si>
  <si>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</si>
  <si>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</si>
  <si>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</si>
  <si>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</si>
  <si>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</si>
  <si>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</si>
  <si>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</si>
  <si>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</si>
  <si>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</si>
  <si>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</si>
  <si>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</si>
  <si>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</si>
  <si>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</si>
  <si>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</si>
  <si>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</si>
  <si>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</si>
  <si>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</si>
  <si>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</si>
  <si>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</si>
  <si>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</si>
  <si>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</si>
  <si>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</si>
  <si>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</si>
  <si>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</si>
  <si>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</si>
  <si>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</si>
  <si>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</si>
  <si>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</si>
  <si>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</si>
  <si>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</si>
  <si>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</si>
  <si>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</si>
  <si>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</si>
  <si>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</si>
  <si>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</si>
  <si>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</si>
  <si>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</si>
  <si>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</si>
  <si>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</si>
  <si>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</si>
  <si>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</si>
  <si>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</si>
  <si>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</si>
  <si>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</si>
  <si>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</si>
  <si>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</si>
  <si>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</si>
  <si>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</si>
  <si>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</si>
  <si>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</si>
  <si>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</si>
  <si>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</si>
  <si>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</si>
  <si>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</si>
  <si>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</si>
  <si>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</si>
  <si>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</si>
  <si>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</si>
  <si>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</si>
  <si>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</si>
  <si>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</si>
  <si>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</si>
  <si>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</si>
  <si>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</si>
  <si>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</si>
  <si>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</si>
  <si>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</si>
  <si>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</si>
  <si>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</si>
  <si>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</si>
  <si>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</si>
  <si>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</si>
  <si>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</si>
  <si>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</si>
  <si>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</si>
  <si>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</si>
  <si>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</si>
  <si>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</si>
  <si>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</si>
  <si>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</si>
  <si>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</si>
  <si>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</si>
  <si>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</si>
  <si>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</si>
  <si>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</si>
  <si>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</si>
  <si>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</si>
  <si>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</si>
  <si>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</si>
  <si>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</si>
  <si>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</si>
  <si>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</si>
  <si>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</si>
  <si>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</si>
  <si>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</si>
  <si>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</si>
  <si>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</si>
  <si>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</si>
  <si>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</si>
  <si>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</si>
  <si>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</si>
  <si>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</si>
  <si>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</si>
  <si>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</si>
  <si>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</si>
  <si>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</si>
  <si>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</si>
  <si>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</si>
  <si>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</si>
  <si>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</si>
  <si>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</si>
  <si>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</si>
  <si>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</si>
  <si>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</si>
  <si>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</si>
  <si>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</si>
  <si>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</si>
  <si>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</si>
  <si>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</si>
  <si>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</si>
  <si>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</si>
  <si>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</si>
  <si>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</si>
  <si>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</si>
  <si>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</si>
  <si>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</si>
  <si>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</si>
  <si>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</si>
  <si>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</si>
  <si>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</si>
  <si>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</si>
  <si>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</si>
  <si>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</si>
  <si>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</si>
  <si>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</si>
  <si>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</si>
  <si>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</si>
  <si>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</si>
  <si>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</si>
  <si>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</si>
  <si>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</si>
  <si>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</si>
  <si>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</si>
  <si>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</si>
  <si>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</si>
  <si>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</si>
  <si>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</si>
  <si>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</si>
  <si>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</si>
  <si>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</si>
  <si>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</si>
  <si>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</si>
  <si>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</si>
  <si>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</si>
  <si>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</si>
  <si>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</si>
  <si>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</si>
  <si>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</si>
  <si>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</si>
  <si>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</si>
  <si>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</si>
  <si>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</si>
  <si>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</si>
  <si>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</si>
  <si>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</si>
  <si>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</si>
  <si>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</si>
  <si>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</si>
  <si>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</si>
  <si>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</si>
  <si>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</si>
  <si>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</si>
  <si>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</si>
  <si>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</si>
  <si>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</si>
  <si>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</si>
  <si>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</si>
  <si>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</si>
  <si>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</si>
  <si>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</si>
  <si>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</si>
  <si>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</si>
  <si>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</si>
  <si>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</si>
  <si>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</si>
  <si>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</si>
  <si>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</si>
  <si>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</si>
  <si>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</si>
  <si>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</si>
  <si>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</si>
  <si>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</si>
  <si>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</si>
  <si>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</si>
  <si>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</si>
  <si>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</si>
  <si>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</si>
  <si>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</si>
  <si>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</si>
  <si>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</si>
  <si>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</si>
  <si>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</si>
  <si>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</si>
  <si>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</si>
  <si>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</si>
  <si>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</si>
  <si>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</si>
  <si>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</si>
  <si>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</si>
  <si>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</si>
  <si>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</si>
  <si>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</si>
  <si>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</si>
  <si>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</si>
  <si>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</si>
  <si>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</si>
  <si>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</si>
  <si>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</si>
  <si>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</si>
  <si>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</si>
  <si>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</si>
  <si>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</si>
  <si>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</si>
  <si>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</si>
  <si>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</si>
  <si>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</si>
  <si>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</si>
  <si>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</si>
  <si>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</si>
  <si>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</si>
  <si>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</si>
  <si>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</si>
  <si>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</si>
  <si>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</si>
  <si>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</si>
  <si>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</si>
  <si>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</si>
  <si>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</si>
  <si>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</si>
  <si>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</si>
  <si>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</si>
  <si>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</si>
  <si>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</si>
  <si>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</si>
  <si>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</si>
  <si>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</si>
  <si>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</si>
  <si>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</si>
  <si>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</si>
  <si>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</si>
  <si>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</si>
  <si>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</si>
  <si>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</si>
  <si>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</si>
  <si>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</si>
  <si>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</si>
  <si>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</si>
  <si>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</si>
  <si>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</si>
  <si>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</si>
  <si>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</si>
  <si>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</si>
  <si>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</si>
  <si>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</si>
  <si>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</si>
  <si>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</si>
  <si>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</si>
  <si>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</si>
  <si>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</si>
  <si>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</si>
  <si>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</si>
  <si>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</si>
  <si>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</si>
  <si>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</si>
  <si>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</si>
  <si>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</si>
  <si>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</si>
  <si>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</si>
  <si>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</si>
  <si>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</si>
  <si>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</si>
  <si>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</si>
  <si>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</si>
  <si>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</si>
  <si>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</si>
  <si>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</si>
  <si>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</si>
  <si>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</si>
  <si>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</si>
  <si>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</si>
  <si>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</si>
  <si>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</si>
  <si>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</si>
  <si>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</si>
  <si>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</si>
  <si>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</si>
  <si>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</si>
  <si>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</si>
  <si>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</si>
  <si>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</si>
  <si>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</si>
  <si>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</si>
  <si>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</si>
  <si>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</si>
  <si>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</si>
  <si>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</si>
  <si>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</si>
  <si>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</si>
  <si>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</si>
  <si>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</si>
  <si>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</si>
  <si>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</si>
  <si>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</si>
  <si>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</si>
  <si>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</si>
  <si>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</si>
  <si>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</si>
  <si>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</si>
  <si>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</si>
  <si>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</si>
  <si>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</si>
  <si>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</si>
  <si>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</si>
  <si>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</si>
  <si>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</si>
  <si>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</si>
  <si>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</si>
  <si>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</si>
  <si>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</si>
  <si>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</si>
  <si>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</si>
  <si>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</si>
  <si>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</si>
  <si>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</si>
  <si>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</si>
  <si>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</si>
  <si>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</si>
  <si>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</si>
  <si>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</si>
  <si>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</si>
  <si>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</si>
  <si>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</si>
  <si>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</si>
  <si>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</si>
  <si>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</si>
  <si>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</si>
  <si>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</si>
  <si>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</si>
  <si>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</si>
  <si>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</si>
  <si>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</si>
  <si>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</si>
  <si>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</si>
  <si>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</si>
  <si>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</si>
  <si>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</si>
  <si>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</si>
  <si>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</si>
  <si>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</si>
  <si>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</si>
  <si>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</si>
  <si>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</si>
  <si>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</si>
  <si>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</si>
  <si>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</si>
  <si>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</si>
  <si>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</si>
  <si>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</si>
  <si>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</si>
  <si>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</si>
  <si>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</si>
  <si>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</si>
  <si>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</si>
  <si>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</si>
  <si>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</si>
  <si>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</si>
  <si>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</si>
  <si>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</si>
  <si>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</si>
  <si>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</si>
  <si>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</si>
  <si>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</si>
  <si>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</si>
  <si>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</si>
  <si>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</si>
  <si>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</si>
  <si>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</si>
  <si>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</si>
  <si>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</si>
  <si>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</si>
  <si>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</si>
  <si>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</si>
  <si>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</si>
  <si>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</si>
  <si>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</si>
  <si>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</si>
  <si>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</si>
  <si>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</si>
  <si>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</si>
  <si>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</si>
  <si>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</si>
  <si>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</si>
  <si>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</si>
  <si>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</si>
  <si>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</si>
  <si>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</si>
  <si>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</si>
  <si>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</si>
  <si>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</si>
  <si>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</si>
  <si>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</si>
  <si>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</si>
  <si>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</si>
  <si>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</si>
  <si>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</si>
  <si>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</si>
  <si>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</si>
  <si>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</si>
  <si>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</si>
  <si>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</si>
  <si>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</si>
  <si>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</si>
  <si>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</si>
  <si>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</si>
  <si>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</si>
  <si>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</si>
  <si>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</si>
  <si>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</si>
  <si>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</si>
  <si>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</si>
  <si>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</si>
  <si>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</si>
  <si>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</si>
  <si>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</si>
  <si>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</si>
  <si>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</si>
  <si>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</si>
  <si>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</si>
  <si>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</si>
  <si>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</si>
  <si>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</si>
  <si>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</si>
  <si>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</si>
  <si>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</si>
  <si>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</si>
  <si>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</si>
  <si>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</si>
  <si>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</si>
  <si>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</si>
  <si>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</si>
  <si>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</si>
  <si>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</si>
  <si>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</si>
  <si>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</si>
  <si>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</si>
  <si>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</si>
  <si>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</si>
  <si>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</si>
  <si>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</si>
  <si>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</si>
  <si>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</si>
  <si>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</si>
  <si>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</si>
  <si>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</si>
  <si>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</si>
  <si>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</si>
  <si>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</si>
  <si>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</si>
  <si>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</si>
  <si>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</si>
  <si>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</si>
  <si>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</si>
  <si>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</si>
  <si>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</si>
  <si>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</si>
  <si>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</si>
  <si>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</si>
  <si>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</si>
  <si>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</si>
  <si>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</si>
  <si>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</si>
  <si>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</si>
  <si>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</si>
  <si>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</si>
  <si>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</si>
  <si>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</si>
  <si>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</si>
  <si>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</si>
  <si>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</si>
  <si>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</si>
  <si>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</si>
  <si>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</si>
  <si>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</si>
  <si>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</si>
  <si>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</si>
  <si>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</si>
  <si>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</si>
  <si>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</si>
  <si>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</si>
  <si>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</si>
  <si>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</si>
  <si>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</si>
  <si>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</si>
  <si>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</si>
  <si>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</si>
  <si>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</si>
  <si>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</si>
  <si>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</si>
  <si>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</si>
  <si>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</si>
  <si>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</si>
  <si>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</si>
  <si>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</si>
  <si>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</si>
  <si>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</si>
  <si>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</si>
  <si>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</si>
  <si>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</si>
  <si>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</si>
  <si>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</si>
  <si>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</si>
  <si>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</si>
  <si>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</si>
  <si>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</si>
  <si>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</si>
  <si>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</si>
  <si>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</si>
  <si>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</si>
  <si>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</si>
  <si>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</si>
  <si>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</si>
  <si>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</si>
  <si>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</si>
  <si>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</si>
  <si>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</si>
  <si>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</si>
  <si>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</si>
  <si>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</si>
  <si>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</si>
  <si>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</si>
  <si>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</si>
  <si>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</si>
  <si>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</si>
  <si>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</si>
  <si>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</si>
  <si>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</si>
  <si>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</si>
  <si>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</si>
  <si>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</si>
  <si>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</si>
  <si>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</si>
  <si>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</si>
  <si>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</si>
  <si>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</si>
  <si>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</si>
  <si>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</si>
  <si>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</si>
  <si>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</si>
  <si>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</si>
  <si>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</si>
  <si>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</si>
  <si>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</si>
  <si>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</si>
  <si>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</si>
  <si>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</si>
  <si>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</si>
  <si>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</si>
  <si>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</si>
  <si>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</si>
  <si>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</si>
  <si>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</si>
  <si>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</si>
  <si>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</si>
  <si>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</si>
  <si>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</si>
  <si>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</si>
  <si>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</si>
  <si>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</si>
  <si>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</si>
  <si>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</si>
  <si>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</si>
  <si>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</si>
  <si>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</si>
  <si>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</si>
  <si>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</si>
  <si>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</si>
  <si>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</si>
  <si>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</si>
  <si>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</si>
  <si>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</si>
  <si>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</si>
  <si>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</si>
  <si>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</si>
  <si>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</si>
  <si>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</si>
  <si>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</si>
  <si>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</si>
  <si>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</si>
  <si>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</si>
  <si>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</si>
  <si>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</si>
  <si>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</si>
  <si>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</si>
  <si>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</si>
  <si>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</si>
  <si>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</si>
  <si>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</si>
  <si>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</si>
  <si>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</si>
  <si>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</si>
  <si>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</si>
  <si>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</si>
  <si>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</si>
  <si>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</si>
  <si>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</si>
  <si>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</si>
  <si>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</si>
  <si>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</si>
  <si>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</si>
  <si>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</si>
  <si>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</si>
  <si>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</si>
  <si>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</si>
  <si>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</si>
  <si>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</si>
  <si>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</si>
  <si>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</si>
  <si>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</si>
  <si>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</si>
  <si>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</si>
  <si>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</si>
  <si>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</si>
  <si>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</si>
  <si>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</si>
  <si>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</si>
  <si>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</si>
  <si>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</si>
  <si>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</si>
  <si>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</si>
  <si>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</si>
  <si>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</si>
  <si>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</si>
  <si>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</si>
  <si>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</si>
  <si>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</si>
  <si>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</si>
  <si>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</si>
  <si>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</si>
  <si>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</si>
  <si>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</si>
  <si>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</si>
  <si>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</si>
  <si>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</si>
  <si>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</si>
  <si>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</si>
  <si>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</si>
  <si>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</si>
  <si>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</si>
  <si>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</si>
  <si>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</si>
  <si>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</si>
  <si>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</si>
  <si>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</si>
  <si>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</si>
  <si>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</si>
  <si>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</si>
  <si>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</si>
  <si>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</si>
  <si>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</si>
  <si>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</si>
  <si>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</si>
  <si>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</si>
  <si>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</si>
  <si>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</si>
  <si>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</si>
  <si>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</si>
  <si>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</si>
  <si>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</si>
  <si>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</si>
  <si>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</si>
  <si>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</si>
  <si>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</si>
  <si>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</si>
  <si>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</si>
  <si>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</si>
  <si>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</si>
  <si>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</si>
  <si>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</si>
  <si>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</si>
  <si>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</si>
  <si>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</si>
  <si>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</si>
  <si>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</si>
  <si>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</si>
  <si>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</si>
  <si>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</si>
  <si>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</si>
  <si>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</si>
  <si>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</si>
  <si>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</si>
  <si>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</si>
  <si>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</si>
  <si>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</si>
  <si>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</si>
  <si>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</si>
  <si>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</si>
  <si>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</si>
  <si>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</si>
  <si>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</si>
  <si>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</si>
  <si>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</si>
  <si>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</si>
  <si>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</si>
  <si>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</si>
  <si>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</si>
  <si>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</si>
  <si>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</si>
  <si>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</si>
  <si>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</si>
  <si>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</si>
  <si>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</si>
  <si>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</si>
  <si>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</si>
  <si>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</si>
  <si>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</si>
  <si>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</si>
  <si>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</si>
  <si>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</si>
  <si>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</si>
  <si>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</si>
  <si>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</si>
  <si>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</si>
  <si>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</si>
  <si>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</si>
  <si>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</si>
  <si>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</si>
  <si>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</si>
  <si>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</si>
  <si>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</si>
  <si>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</si>
  <si>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</si>
  <si>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</si>
  <si>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</si>
  <si>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</si>
  <si>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</si>
  <si>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</si>
  <si>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</si>
  <si>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</si>
  <si>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</si>
  <si>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</si>
  <si>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</si>
  <si>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</si>
  <si>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</si>
  <si>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</si>
  <si>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</si>
  <si>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</si>
  <si>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</si>
  <si>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</si>
  <si>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</si>
  <si>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</si>
  <si>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</si>
  <si>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</si>
  <si>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</si>
  <si>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</si>
  <si>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</si>
  <si>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</si>
  <si>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</si>
  <si>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</si>
  <si>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</si>
  <si>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</si>
  <si>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</si>
  <si>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</si>
  <si>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</si>
  <si>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</si>
  <si>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</si>
  <si>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</si>
  <si>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</si>
  <si>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</si>
  <si>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</si>
  <si>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</si>
  <si>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</si>
  <si>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</si>
  <si>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</si>
  <si>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</si>
  <si>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</si>
  <si>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</si>
  <si>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</si>
  <si>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</si>
  <si>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</si>
  <si>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</si>
  <si>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</si>
  <si>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</si>
  <si>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</si>
  <si>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</si>
  <si>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</si>
  <si>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</si>
  <si>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</si>
  <si>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</si>
  <si>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</si>
  <si>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</si>
  <si>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</si>
  <si>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</si>
  <si>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</si>
  <si>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</si>
  <si>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</si>
  <si>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</si>
  <si>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</si>
  <si>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</si>
  <si>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</si>
  <si>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</si>
  <si>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</si>
  <si>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</si>
  <si>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</si>
  <si>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</si>
  <si>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</si>
  <si>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</si>
  <si>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</si>
  <si>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</si>
  <si>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</si>
  <si>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</si>
  <si>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</si>
  <si>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</si>
  <si>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</si>
  <si>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</si>
  <si>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</si>
  <si>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</si>
  <si>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</si>
  <si>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</si>
  <si>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</si>
  <si>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</si>
  <si>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</si>
  <si>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</si>
  <si>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</si>
  <si>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</si>
  <si>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</si>
  <si>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</si>
  <si>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</si>
  <si>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</si>
  <si>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</si>
  <si>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</si>
  <si>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</si>
  <si>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</si>
  <si>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</si>
  <si>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</si>
  <si>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</si>
  <si>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</si>
  <si>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</si>
  <si>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</si>
  <si>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</si>
  <si>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</si>
  <si>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</si>
  <si>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</si>
  <si>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</si>
  <si>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</si>
  <si>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</si>
  <si>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</si>
  <si>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</si>
  <si>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</si>
  <si>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</si>
  <si>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</si>
  <si>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</si>
  <si>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</si>
  <si>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</si>
  <si>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</si>
  <si>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</si>
  <si>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</si>
  <si>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</si>
  <si>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</si>
  <si>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</si>
  <si>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</si>
  <si>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</si>
  <si>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</si>
  <si>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</si>
  <si>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</si>
  <si>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</si>
  <si>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</si>
  <si>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</si>
  <si>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</si>
  <si>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</si>
  <si>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</si>
  <si>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</si>
  <si>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</si>
  <si>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</si>
  <si>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</si>
  <si>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</si>
  <si>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</si>
  <si>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</si>
  <si>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</si>
  <si>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</si>
  <si>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</si>
  <si>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</si>
  <si>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</si>
  <si>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</si>
  <si>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</si>
  <si>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</si>
  <si>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</si>
  <si>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</si>
  <si>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</si>
  <si>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</si>
  <si>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</si>
  <si>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</si>
  <si>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</si>
  <si>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</si>
  <si>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</si>
  <si>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</si>
  <si>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</si>
  <si>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</si>
  <si>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</si>
  <si>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</si>
  <si>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</si>
  <si>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</si>
  <si>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</si>
  <si>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</si>
  <si>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</si>
  <si>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</si>
  <si>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</si>
  <si>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</si>
  <si>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</si>
  <si>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</si>
  <si>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</si>
  <si>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</si>
  <si>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</si>
  <si>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</si>
  <si>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</si>
  <si>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</si>
  <si>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</si>
  <si>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</si>
  <si>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</si>
  <si>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</si>
  <si>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</si>
  <si>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</si>
  <si>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</si>
  <si>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</si>
  <si>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</si>
  <si>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</si>
  <si>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</si>
  <si>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</si>
  <si>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</si>
  <si>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</si>
  <si>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</si>
  <si>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</si>
  <si>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</si>
  <si>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</si>
  <si>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</si>
  <si>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</si>
  <si>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</si>
  <si>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</si>
  <si>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</si>
  <si>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</si>
  <si>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</si>
  <si>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</si>
  <si>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</si>
  <si>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</si>
  <si>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</si>
  <si>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</si>
  <si>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</si>
  <si>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</si>
  <si>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</si>
  <si>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</si>
  <si>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</si>
  <si>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</si>
  <si>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</si>
  <si>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</si>
  <si>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</si>
  <si>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</si>
  <si>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</si>
  <si>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</si>
  <si>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</si>
  <si>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</si>
  <si>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</si>
  <si>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</si>
  <si>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</si>
  <si>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</si>
  <si>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</si>
  <si>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</si>
  <si>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</si>
  <si>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</si>
  <si>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</si>
  <si>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</si>
  <si>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</si>
  <si>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</si>
  <si>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</si>
  <si>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</si>
  <si>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</si>
  <si>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</si>
  <si>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</si>
  <si>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</si>
  <si>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</si>
  <si>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</si>
  <si>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</si>
  <si>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</si>
  <si>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</si>
  <si>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</si>
  <si>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</si>
  <si>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</si>
  <si>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</si>
  <si>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</si>
  <si>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</si>
  <si>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</si>
  <si>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</si>
  <si>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</si>
  <si>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</si>
  <si>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</si>
  <si>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</si>
  <si>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</si>
  <si>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</si>
  <si>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</si>
  <si>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</si>
  <si>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</si>
  <si>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</si>
  <si>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</si>
  <si>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</si>
  <si>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</si>
  <si>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</si>
  <si>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</si>
  <si>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</si>
  <si>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</si>
  <si>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</si>
  <si>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</si>
  <si>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</si>
  <si>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</si>
  <si>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</si>
  <si>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</si>
  <si>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</si>
  <si>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</si>
  <si>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</si>
  <si>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</si>
  <si>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</si>
  <si>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</si>
  <si>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</si>
  <si>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</si>
  <si>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</si>
  <si>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</si>
  <si>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</si>
  <si>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</si>
  <si>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</si>
  <si>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</si>
  <si>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</si>
  <si>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</si>
  <si>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</si>
  <si>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</si>
  <si>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</si>
  <si>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</si>
  <si>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</si>
  <si>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</si>
  <si>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</si>
  <si>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</si>
  <si>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</si>
  <si>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</si>
  <si>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</si>
  <si>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</si>
  <si>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</si>
  <si>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</si>
  <si>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</si>
  <si>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</si>
  <si>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</si>
  <si>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</si>
  <si>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</si>
  <si>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</si>
  <si>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</si>
  <si>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</si>
  <si>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</si>
  <si>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</si>
  <si>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</si>
  <si>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</si>
  <si>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</si>
  <si>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</si>
  <si>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</si>
  <si>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</si>
  <si>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</si>
  <si>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</si>
  <si>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</si>
  <si>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</si>
  <si>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</si>
  <si>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</si>
  <si>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</si>
  <si>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</si>
  <si>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</si>
  <si>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</si>
  <si>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</si>
  <si>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</si>
  <si>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</si>
  <si>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</si>
  <si>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</si>
  <si>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</si>
  <si>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</si>
  <si>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</si>
  <si>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</si>
  <si>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</si>
  <si>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</si>
  <si>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</si>
  <si>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</si>
  <si>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</si>
  <si>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</si>
  <si>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</si>
  <si>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</si>
  <si>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</si>
  <si>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</si>
  <si>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</si>
  <si>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</si>
  <si>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</si>
  <si>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</si>
  <si>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</si>
  <si>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</si>
  <si>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</si>
  <si>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</si>
  <si>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</si>
  <si>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</si>
  <si>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</si>
  <si>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</si>
  <si>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</si>
  <si>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</si>
  <si>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</si>
  <si>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</si>
  <si>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</si>
  <si>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</si>
  <si>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</si>
  <si>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</si>
  <si>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</si>
  <si>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</si>
  <si>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</si>
  <si>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</si>
  <si>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</si>
  <si>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</si>
  <si>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</si>
  <si>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</si>
  <si>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</si>
  <si>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</si>
  <si>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</si>
  <si>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</si>
  <si>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</si>
  <si>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</si>
  <si>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</si>
  <si>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</si>
  <si>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</si>
  <si>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</si>
  <si>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</si>
  <si>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</si>
  <si>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</si>
  <si>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</si>
  <si>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</si>
  <si>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</si>
  <si>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</si>
  <si>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</si>
  <si>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</si>
  <si>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</si>
  <si>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</si>
  <si>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</si>
  <si>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</si>
  <si>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</si>
  <si>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</si>
  <si>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</si>
  <si>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</si>
  <si>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</si>
  <si>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</si>
  <si>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</si>
  <si>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</si>
  <si>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</si>
  <si>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</si>
  <si>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</si>
  <si>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</si>
  <si>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</si>
  <si>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</si>
  <si>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</si>
  <si>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</si>
  <si>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</si>
  <si>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</si>
  <si>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</si>
  <si>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</si>
  <si>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</si>
  <si>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</si>
  <si>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</si>
  <si>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</si>
  <si>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</si>
  <si>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</si>
  <si>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</si>
  <si>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</si>
  <si>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</si>
  <si>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</si>
  <si>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</si>
  <si>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</si>
  <si>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</si>
  <si>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</si>
  <si>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</si>
  <si>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</si>
  <si>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</si>
  <si>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</si>
  <si>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</si>
  <si>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</si>
  <si>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</si>
  <si>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</si>
  <si>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</si>
  <si>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</si>
  <si>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</si>
  <si>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</si>
  <si>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</si>
  <si>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</si>
  <si>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</si>
  <si>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</si>
  <si>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</si>
  <si>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</si>
  <si>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</si>
  <si>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</si>
  <si>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</si>
  <si>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</si>
  <si>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</si>
  <si>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</si>
  <si>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</si>
  <si>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</si>
  <si>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</si>
  <si>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</si>
  <si>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</si>
  <si>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</si>
  <si>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</si>
  <si>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</si>
  <si>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</si>
  <si>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</si>
  <si>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</si>
  <si>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</si>
  <si>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</si>
  <si>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</si>
  <si>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</si>
  <si>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</si>
  <si>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</si>
  <si>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</si>
  <si>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</si>
  <si>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</si>
  <si>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</si>
  <si>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</si>
  <si>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</si>
  <si>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</si>
  <si>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</si>
  <si>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</si>
  <si>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</si>
  <si>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</si>
  <si>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</si>
  <si>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</si>
  <si>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</si>
  <si>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</si>
  <si>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</si>
  <si>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</si>
  <si>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</si>
  <si>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</si>
  <si>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</si>
  <si>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</si>
  <si>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</si>
  <si>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</si>
  <si>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</si>
  <si>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</si>
  <si>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</si>
  <si>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</si>
  <si>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</si>
  <si>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</si>
  <si>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</si>
  <si>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</si>
  <si>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</si>
  <si>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</si>
  <si>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</si>
  <si>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</si>
  <si>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</si>
  <si>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</si>
  <si>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</si>
  <si>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</si>
  <si>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</si>
  <si>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</si>
  <si>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</si>
  <si>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</si>
  <si>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</si>
  <si>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</si>
  <si>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</si>
  <si>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</si>
  <si>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</si>
  <si>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</si>
  <si>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</si>
  <si>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</si>
  <si>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</si>
  <si>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</si>
  <si>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</si>
  <si>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</si>
  <si>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</si>
  <si>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</si>
  <si>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</si>
  <si>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</si>
  <si>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</si>
  <si>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</si>
  <si>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</si>
  <si>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</si>
  <si>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</si>
  <si>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</si>
  <si>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</si>
  <si>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</si>
  <si>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</si>
  <si>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</si>
  <si>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</si>
  <si>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</si>
  <si>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</si>
  <si>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</si>
  <si>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</si>
  <si>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</si>
  <si>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</si>
  <si>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</si>
  <si>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</si>
  <si>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</si>
  <si>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</si>
  <si>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</si>
  <si>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</si>
  <si>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</si>
  <si>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</si>
  <si>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</si>
  <si>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</si>
  <si>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</si>
  <si>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</si>
  <si>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</si>
  <si>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</si>
  <si>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</si>
  <si>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</si>
  <si>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</si>
  <si>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</si>
  <si>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</si>
  <si>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</si>
  <si>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</si>
  <si>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</si>
  <si>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</si>
  <si>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</si>
  <si>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</si>
  <si>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</si>
  <si>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</si>
  <si>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</si>
  <si>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</si>
  <si>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</si>
  <si>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</si>
  <si>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</si>
  <si>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</si>
  <si>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</si>
  <si>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</si>
  <si>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</si>
  <si>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</si>
  <si>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</si>
  <si>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</si>
  <si>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</si>
  <si>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</si>
  <si>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</si>
  <si>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</si>
  <si>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</si>
  <si>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</si>
  <si>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</si>
  <si>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</si>
  <si>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</si>
  <si>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</si>
  <si>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</si>
  <si>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</si>
  <si>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</si>
  <si>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</si>
  <si>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</si>
  <si>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</si>
  <si>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</si>
  <si>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</si>
  <si>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</si>
  <si>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</si>
  <si>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</si>
  <si>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</si>
  <si>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</si>
  <si>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</si>
  <si>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</si>
  <si>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</si>
  <si>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</si>
  <si>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</si>
  <si>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</si>
  <si>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</si>
  <si>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</si>
  <si>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</si>
  <si>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</si>
  <si>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</si>
  <si>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</si>
  <si>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</si>
  <si>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</si>
  <si>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</si>
  <si>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</si>
  <si>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</si>
  <si>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</si>
  <si>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</si>
  <si>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</si>
  <si>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</si>
  <si>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</si>
  <si>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</si>
  <si>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</si>
  <si>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</si>
  <si>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</si>
  <si>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</si>
  <si>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</si>
  <si>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</si>
  <si>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</si>
  <si>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</si>
  <si>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</si>
  <si>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</si>
  <si>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</si>
  <si>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</si>
  <si>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</si>
  <si>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</si>
  <si>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</si>
  <si>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</si>
  <si>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</si>
  <si>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</si>
  <si>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</si>
  <si>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</si>
  <si>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</si>
  <si>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</si>
  <si>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</si>
  <si>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</si>
  <si>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</si>
  <si>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</si>
  <si>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</si>
  <si>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</si>
  <si>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</si>
  <si>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</si>
  <si>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</si>
  <si>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</si>
  <si>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</si>
  <si>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</si>
  <si>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</si>
  <si>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</si>
  <si>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</si>
  <si>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</si>
  <si>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</si>
  <si>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</si>
  <si>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</si>
  <si>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</si>
  <si>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</si>
  <si>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</si>
  <si>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</si>
  <si>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</si>
  <si>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</si>
  <si>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</si>
  <si>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</si>
  <si>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</si>
  <si>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</si>
  <si>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</si>
  <si>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</si>
  <si>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</si>
  <si>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</si>
  <si>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</si>
  <si>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</si>
  <si>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</si>
  <si>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</si>
  <si>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</si>
  <si>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</si>
  <si>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</si>
  <si>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</si>
  <si>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</si>
  <si>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</si>
  <si>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</si>
  <si>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</si>
  <si>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</si>
  <si>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</si>
  <si>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</si>
  <si>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</si>
  <si>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</si>
  <si>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</si>
  <si>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</si>
  <si>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</si>
  <si>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</si>
  <si>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</si>
  <si>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</si>
  <si>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</si>
  <si>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</si>
  <si>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</si>
  <si>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</si>
  <si>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</si>
  <si>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</si>
  <si>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</si>
  <si>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</si>
  <si>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</si>
  <si>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</si>
  <si>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</si>
  <si>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</si>
  <si>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</si>
  <si>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</si>
  <si>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</si>
  <si>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</si>
  <si>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</si>
  <si>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</si>
  <si>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</si>
  <si>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</si>
  <si>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</si>
  <si>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</si>
  <si>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</si>
  <si>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</si>
  <si>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</si>
  <si>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</si>
  <si>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</si>
  <si>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</si>
  <si>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</si>
  <si>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</si>
  <si>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</si>
  <si>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</si>
  <si>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</si>
  <si>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</si>
  <si>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</si>
  <si>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</si>
  <si>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</si>
  <si>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</si>
  <si>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</si>
  <si>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</si>
  <si>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</si>
  <si>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</si>
  <si>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</si>
  <si>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</si>
  <si>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</si>
  <si>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</si>
  <si>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</si>
  <si>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</si>
  <si>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</si>
  <si>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</si>
  <si>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</si>
  <si>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</si>
  <si>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</si>
  <si>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</si>
  <si>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</si>
  <si>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</si>
  <si>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</si>
  <si>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</si>
  <si>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</si>
  <si>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</si>
  <si>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</si>
  <si>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</si>
  <si>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</si>
  <si>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</si>
  <si>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</si>
  <si>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</si>
  <si>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</si>
  <si>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</si>
  <si>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</si>
  <si>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</si>
  <si>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</si>
  <si>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</si>
  <si>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</si>
  <si>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</si>
  <si>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</si>
  <si>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</si>
  <si>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</si>
  <si>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</si>
  <si>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</si>
  <si>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</si>
  <si>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</si>
  <si>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</si>
  <si>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</si>
  <si>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</si>
  <si>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</si>
  <si>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</si>
  <si>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</si>
  <si>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</si>
  <si>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</si>
  <si>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</si>
  <si>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</si>
  <si>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</si>
  <si>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</si>
  <si>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</si>
  <si>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</si>
  <si>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</si>
  <si>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</si>
  <si>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</si>
  <si>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</si>
  <si>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</si>
  <si>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</si>
  <si>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</si>
  <si>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</si>
  <si>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</si>
  <si>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</si>
  <si>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</si>
  <si>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</si>
  <si>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</si>
  <si>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</si>
  <si>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</si>
  <si>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</si>
  <si>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</si>
  <si>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</si>
  <si>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</si>
  <si>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</si>
  <si>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</si>
  <si>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</si>
  <si>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</si>
  <si>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</si>
  <si>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</si>
  <si>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</si>
  <si>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</si>
  <si>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</si>
  <si>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</si>
  <si>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</si>
  <si>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</si>
  <si>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</si>
  <si>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</si>
  <si>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</si>
  <si>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</si>
  <si>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</si>
  <si>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</si>
  <si>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</si>
  <si>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</si>
  <si>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</si>
  <si>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</si>
  <si>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</si>
  <si>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</si>
  <si>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</si>
  <si>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</si>
  <si>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</si>
  <si>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</si>
  <si>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</si>
  <si>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</si>
  <si>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</si>
  <si>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</si>
  <si>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</si>
  <si>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</si>
  <si>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</si>
  <si>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</si>
  <si>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</si>
  <si>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</si>
  <si>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</si>
  <si>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</si>
  <si>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</si>
  <si>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</si>
  <si>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</si>
  <si>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</si>
  <si>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</si>
  <si>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</si>
  <si>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</si>
  <si>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</si>
  <si>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</si>
  <si>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</si>
  <si>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</si>
  <si>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</si>
  <si>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</si>
  <si>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</si>
  <si>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</si>
  <si>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</si>
  <si>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</si>
  <si>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</si>
  <si>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</si>
  <si>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</si>
  <si>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</si>
  <si>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</si>
  <si>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</si>
  <si>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</si>
  <si>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</si>
  <si>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</si>
  <si>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</si>
  <si>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</si>
  <si>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</si>
  <si>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</si>
  <si>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</si>
  <si>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</si>
  <si>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</si>
  <si>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</si>
  <si>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</si>
  <si>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</si>
  <si>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</si>
  <si>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</si>
  <si>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</si>
  <si>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</si>
  <si>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</si>
  <si>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</si>
  <si>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</si>
  <si>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</si>
  <si>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</si>
  <si>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</si>
  <si>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</si>
  <si>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</si>
  <si>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</si>
  <si>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</si>
  <si>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</si>
  <si>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</si>
  <si>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</si>
  <si>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</si>
  <si>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</si>
  <si>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</si>
  <si>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</si>
  <si>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</si>
  <si>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</si>
  <si>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</si>
  <si>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</si>
  <si>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</si>
  <si>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</si>
  <si>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</si>
  <si>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</si>
  <si>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</si>
  <si>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</si>
  <si>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</si>
  <si>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</si>
  <si>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</si>
  <si>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</si>
  <si>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</si>
  <si>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</si>
  <si>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</si>
  <si>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</si>
  <si>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</si>
  <si>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</si>
  <si>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</si>
  <si>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</si>
  <si>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</si>
  <si>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</si>
  <si>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</si>
  <si>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</si>
  <si>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</si>
  <si>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</si>
  <si>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</si>
  <si>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</si>
  <si>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</si>
  <si>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</si>
  <si>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</si>
  <si>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</si>
  <si>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</si>
  <si>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</si>
  <si>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</si>
  <si>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</si>
  <si>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</si>
  <si>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</si>
  <si>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</si>
  <si>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</si>
  <si>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</si>
  <si>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</si>
  <si>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</si>
  <si>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</si>
  <si>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</si>
  <si>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</si>
  <si>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</si>
  <si>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</si>
  <si>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</si>
  <si>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</si>
  <si>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</si>
  <si>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</si>
  <si>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</si>
  <si>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</si>
  <si>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</si>
  <si>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</si>
  <si>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</si>
  <si>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</si>
  <si>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</si>
  <si>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</si>
  <si>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</si>
  <si>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</si>
  <si>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</si>
  <si>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</si>
  <si>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</si>
  <si>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</si>
  <si>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</si>
  <si>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</si>
  <si>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</si>
  <si>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</si>
  <si>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</si>
  <si>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</si>
  <si>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</si>
  <si>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</si>
  <si>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</si>
  <si>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</si>
  <si>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</si>
  <si>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</si>
  <si>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</si>
  <si>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</si>
  <si>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</si>
  <si>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</si>
  <si>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</si>
  <si>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</si>
  <si>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</si>
  <si>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</si>
  <si>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</si>
  <si>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</si>
  <si>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</si>
  <si>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</si>
  <si>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</si>
  <si>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</si>
  <si>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</si>
  <si>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</si>
  <si>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</si>
  <si>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</si>
  <si>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</si>
  <si>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</si>
  <si>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</si>
  <si>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</si>
  <si>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</si>
  <si>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</si>
  <si>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</si>
  <si>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</si>
  <si>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</si>
  <si>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</si>
  <si>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</si>
  <si>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</si>
  <si>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</si>
  <si>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</si>
  <si>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</si>
  <si>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</si>
  <si>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</si>
  <si>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</si>
  <si>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</si>
  <si>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</si>
  <si>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</si>
  <si>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</si>
  <si>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</si>
  <si>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</si>
  <si>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</si>
  <si>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</si>
  <si>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</si>
  <si>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</si>
  <si>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</si>
  <si>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</si>
  <si>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</si>
  <si>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</si>
  <si>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</si>
  <si>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</si>
  <si>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</si>
  <si>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</si>
  <si>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</si>
  <si>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</si>
  <si>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</si>
  <si>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</si>
  <si>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</si>
  <si>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</si>
  <si>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</si>
  <si>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</si>
  <si>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</si>
  <si>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</si>
  <si>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</si>
  <si>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</si>
  <si>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</si>
  <si>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</si>
  <si>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</si>
  <si>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</si>
  <si>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</si>
  <si>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</si>
  <si>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</si>
  <si>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</si>
  <si>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</si>
  <si>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</si>
  <si>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</si>
  <si>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</si>
  <si>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</si>
  <si>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</si>
  <si>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</si>
  <si>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</si>
  <si>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</si>
  <si>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</si>
  <si>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</si>
  <si>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</si>
  <si>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</si>
  <si>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</si>
  <si>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</si>
  <si>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</si>
  <si>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</si>
  <si>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</si>
  <si>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</si>
  <si>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</si>
  <si>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</si>
  <si>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</si>
  <si>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</si>
  <si>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</si>
  <si>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</si>
  <si>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</si>
  <si>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</si>
  <si>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</si>
  <si>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</si>
  <si>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</si>
  <si>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</si>
  <si>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</si>
  <si>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</si>
  <si>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</si>
  <si>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</si>
  <si>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</si>
  <si>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</si>
  <si>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</si>
  <si>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</si>
  <si>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</si>
  <si>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</si>
  <si>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</si>
  <si>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</si>
  <si>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</si>
  <si>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</si>
  <si>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</si>
  <si>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</si>
  <si>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</si>
  <si>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</si>
  <si>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</si>
  <si>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</si>
  <si>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</si>
  <si>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</si>
  <si>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</si>
  <si>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</si>
  <si>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</si>
  <si>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</si>
  <si>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</si>
  <si>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</si>
  <si>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</si>
  <si>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</si>
  <si>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</si>
  <si>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</si>
  <si>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</si>
  <si>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</si>
  <si>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</si>
  <si>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</si>
  <si>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</si>
  <si>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</si>
  <si>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</si>
  <si>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</si>
  <si>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</si>
  <si>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</si>
  <si>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</si>
  <si>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</si>
  <si>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</si>
  <si>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</si>
  <si>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</si>
  <si>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</si>
  <si>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</si>
  <si>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</si>
  <si>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</si>
  <si>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</si>
  <si>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</si>
  <si>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</si>
  <si>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</si>
  <si>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</si>
  <si>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</si>
  <si>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</si>
  <si>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</si>
  <si>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</si>
  <si>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</si>
  <si>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</si>
  <si>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</si>
  <si>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</si>
  <si>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</si>
  <si>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</si>
  <si>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</si>
  <si>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</si>
  <si>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</si>
  <si>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</si>
  <si>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</si>
  <si>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</si>
  <si>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</si>
  <si>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</si>
  <si>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</si>
  <si>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</si>
  <si>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</si>
  <si>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</si>
  <si>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</si>
  <si>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</si>
  <si>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</si>
  <si>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</si>
  <si>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</si>
  <si>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</si>
  <si>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</si>
  <si>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</si>
  <si>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</si>
  <si>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</si>
  <si>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</si>
  <si>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</si>
  <si>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</si>
  <si>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</si>
  <si>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</si>
  <si>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</si>
  <si>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</si>
  <si>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</si>
  <si>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</si>
  <si>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</si>
  <si>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</si>
  <si>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</si>
  <si>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</si>
  <si>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</si>
  <si>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</si>
  <si>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</si>
  <si>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</si>
  <si>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</si>
  <si>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</si>
  <si>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</si>
  <si>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</si>
  <si>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</si>
  <si>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</si>
  <si>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</si>
  <si>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</si>
  <si>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</si>
  <si>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</si>
  <si>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</si>
  <si>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</si>
  <si>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</si>
  <si>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</si>
  <si>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</si>
  <si>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</si>
  <si>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</si>
  <si>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</si>
  <si>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</si>
  <si>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</si>
  <si>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</si>
  <si>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</si>
  <si>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</si>
  <si>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</si>
  <si>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</si>
  <si>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</si>
  <si>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</si>
  <si>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</si>
  <si>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</si>
  <si>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</si>
  <si>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</si>
  <si>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</si>
  <si>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</si>
  <si>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</si>
  <si>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</si>
  <si>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</si>
  <si>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</si>
  <si>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</si>
  <si>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</si>
  <si>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</si>
  <si>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</si>
  <si>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</si>
  <si>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</si>
  <si>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</si>
  <si>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</si>
  <si>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</si>
  <si>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</si>
  <si>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</si>
  <si>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</si>
  <si>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</si>
  <si>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</si>
  <si>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</si>
  <si>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</si>
  <si>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</si>
  <si>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</si>
  <si>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</si>
  <si>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</si>
  <si>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</si>
  <si>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</si>
  <si>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</si>
  <si>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</si>
  <si>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</si>
  <si>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</si>
  <si>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</si>
  <si>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</si>
  <si>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</si>
  <si>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</si>
  <si>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</si>
  <si>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</si>
  <si>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</si>
  <si>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</si>
  <si>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</si>
  <si>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</si>
  <si>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</si>
  <si>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</si>
  <si>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</si>
  <si>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</si>
  <si>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</si>
  <si>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</si>
  <si>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</si>
  <si>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</si>
  <si>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</si>
  <si>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</si>
  <si>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</si>
  <si>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</si>
  <si>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</si>
  <si>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</si>
  <si>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</si>
  <si>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</si>
  <si>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</si>
  <si>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</si>
  <si>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</si>
  <si>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</si>
  <si>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</si>
  <si>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</si>
  <si>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</si>
  <si>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</si>
  <si>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</si>
  <si>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</si>
  <si>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</si>
  <si>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</si>
  <si>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</si>
  <si>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</si>
  <si>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</si>
  <si>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</si>
  <si>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</si>
  <si>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</si>
  <si>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</si>
  <si>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</si>
  <si>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</si>
  <si>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</si>
  <si>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</si>
  <si>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</si>
  <si>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</si>
  <si>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</si>
  <si>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</si>
  <si>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</si>
  <si>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</si>
  <si>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</si>
  <si>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</si>
  <si>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</si>
  <si>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</si>
  <si>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</si>
  <si>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</si>
  <si>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</si>
  <si>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</si>
  <si>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</si>
  <si>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</si>
  <si>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</si>
  <si>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</si>
  <si>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</si>
  <si>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</si>
  <si>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</si>
  <si>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</si>
  <si>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</si>
  <si>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</si>
  <si>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</si>
  <si>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</si>
  <si>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</si>
  <si>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</si>
  <si>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</si>
  <si>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</si>
  <si>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</si>
  <si>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</si>
  <si>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</si>
  <si>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</si>
  <si>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</si>
  <si>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</si>
  <si>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</si>
  <si>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</si>
  <si>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</si>
  <si>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</si>
  <si>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</si>
  <si>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</si>
  <si>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</si>
  <si>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</si>
  <si>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</si>
  <si>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</si>
  <si>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</si>
  <si>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</si>
  <si>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</si>
  <si>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</si>
  <si>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</si>
  <si>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</si>
  <si>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</si>
  <si>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</si>
  <si>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</si>
  <si>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</si>
  <si>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</si>
  <si>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</si>
  <si>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</si>
  <si>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</si>
  <si>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</si>
  <si>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</si>
  <si>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</si>
  <si>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</si>
  <si>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</si>
  <si>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</si>
  <si>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</si>
  <si>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</si>
  <si>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</si>
  <si>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</si>
  <si>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</si>
  <si>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</si>
  <si>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</si>
  <si>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</si>
  <si>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</si>
  <si>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</si>
  <si>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</si>
  <si>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</si>
  <si>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</si>
  <si>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</si>
  <si>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</si>
  <si>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</si>
  <si>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</si>
  <si>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</si>
  <si>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</si>
  <si>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</si>
  <si>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</si>
  <si>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</si>
  <si>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</si>
  <si>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</si>
  <si>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</si>
  <si>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</si>
  <si>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</si>
  <si>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</si>
  <si>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</si>
  <si>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</si>
  <si>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</si>
  <si>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</si>
  <si>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</si>
  <si>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</si>
  <si>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</si>
  <si>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</si>
  <si>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</si>
  <si>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</si>
  <si>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</si>
  <si>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</si>
  <si>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</si>
  <si>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</si>
  <si>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</si>
  <si>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</si>
  <si>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</si>
  <si>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</si>
  <si>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</si>
  <si>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</si>
  <si>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</si>
  <si>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</si>
  <si>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</si>
  <si>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</si>
  <si>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</si>
  <si>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</si>
  <si>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</si>
  <si>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</si>
  <si>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</si>
  <si>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</si>
  <si>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</si>
  <si>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</si>
  <si>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</si>
  <si>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</si>
  <si>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</si>
  <si>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</si>
  <si>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</si>
  <si>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</si>
  <si>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</si>
  <si>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</si>
  <si>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</si>
  <si>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</si>
  <si>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</si>
  <si>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</si>
  <si>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</si>
  <si>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</si>
  <si>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</si>
  <si>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</si>
  <si>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</si>
  <si>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</si>
  <si>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</si>
  <si>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</si>
  <si>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</si>
  <si>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</si>
  <si>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</si>
  <si>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</si>
  <si>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</si>
  <si>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</si>
  <si>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</si>
  <si>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</si>
  <si>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</si>
  <si>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</si>
  <si>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</si>
  <si>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</si>
  <si>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</si>
  <si>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</si>
  <si>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</si>
  <si>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</si>
  <si>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</si>
  <si>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</si>
  <si>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</si>
  <si>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</si>
  <si>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</si>
  <si>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</si>
  <si>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</si>
  <si>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</si>
  <si>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</si>
  <si>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</si>
  <si>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</si>
  <si>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</si>
  <si>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</si>
  <si>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</si>
  <si>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</si>
  <si>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</si>
  <si>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</si>
  <si>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</si>
  <si>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</si>
  <si>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</si>
  <si>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</si>
  <si>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</si>
  <si>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</si>
  <si>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</si>
  <si>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</si>
  <si>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</si>
  <si>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</si>
  <si>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</si>
  <si>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</si>
  <si>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</si>
  <si>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</si>
  <si>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</si>
  <si>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</si>
  <si>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</si>
  <si>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</si>
  <si>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</si>
  <si>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</si>
  <si>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</si>
  <si>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</si>
  <si>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</si>
  <si>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</si>
  <si>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</si>
  <si>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</si>
  <si>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</si>
  <si>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</si>
  <si>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</si>
  <si>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</si>
  <si>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</si>
  <si>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</si>
  <si>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</si>
  <si>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</si>
  <si>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</si>
  <si>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</si>
  <si>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</si>
  <si>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</si>
  <si>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</si>
  <si>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</si>
  <si>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</si>
  <si>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</si>
  <si>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</si>
  <si>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</si>
  <si>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</si>
  <si>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</si>
  <si>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</si>
  <si>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</si>
  <si>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</si>
  <si>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</si>
  <si>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</si>
  <si>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</si>
  <si>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</si>
  <si>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</si>
  <si>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</si>
  <si>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</si>
  <si>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</si>
  <si>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</si>
  <si>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</si>
  <si>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</si>
  <si>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</si>
  <si>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</si>
  <si>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</si>
  <si>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</si>
  <si>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</si>
  <si>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</si>
  <si>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</si>
  <si>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</si>
  <si>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</si>
  <si>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</si>
  <si>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</si>
  <si>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</si>
  <si>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</si>
  <si>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</si>
  <si>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</si>
  <si>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</si>
  <si>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</si>
  <si>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</si>
  <si>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</si>
  <si>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</si>
  <si>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</si>
  <si>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</si>
  <si>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</si>
  <si>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</si>
  <si>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</si>
  <si>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</si>
  <si>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</si>
  <si>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</si>
  <si>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</si>
  <si>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</si>
  <si>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</si>
  <si>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</si>
  <si>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</si>
  <si>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</si>
  <si>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</si>
  <si>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</si>
  <si>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</si>
  <si>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</si>
  <si>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</si>
  <si>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</si>
  <si>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</si>
  <si>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</si>
  <si>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</si>
  <si>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</si>
  <si>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</si>
  <si>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</si>
  <si>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</si>
  <si>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</si>
  <si>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</si>
  <si>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</si>
  <si>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</si>
  <si>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</si>
  <si>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</si>
  <si>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</si>
  <si>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</si>
  <si>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</si>
  <si>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</si>
  <si>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</si>
  <si>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</si>
  <si>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</si>
  <si>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</si>
  <si>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</si>
  <si>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</si>
  <si>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</si>
  <si>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</si>
  <si>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</si>
  <si>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</si>
  <si>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</si>
  <si>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</si>
  <si>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</si>
  <si>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</si>
  <si>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</si>
  <si>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</si>
  <si>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</si>
  <si>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</si>
  <si>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</si>
  <si>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</si>
  <si>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</si>
  <si>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</si>
  <si>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</si>
  <si>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</si>
  <si>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</si>
  <si>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</si>
  <si>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</si>
  <si>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</si>
  <si>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</si>
  <si>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</si>
  <si>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</si>
  <si>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</si>
  <si>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</si>
  <si>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</si>
  <si>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</si>
  <si>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</si>
  <si>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</si>
  <si>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</si>
  <si>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</si>
  <si>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</si>
  <si>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</si>
  <si>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</si>
  <si>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</si>
  <si>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</si>
  <si>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</si>
  <si>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</si>
  <si>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</si>
  <si>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</si>
  <si>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</si>
  <si>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</si>
  <si>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</si>
  <si>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</si>
  <si>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</si>
  <si>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</si>
  <si>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</si>
  <si>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</si>
  <si>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</si>
  <si>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</si>
  <si>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</si>
  <si>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</si>
  <si>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</si>
  <si>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</si>
  <si>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</si>
  <si>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</si>
  <si>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</si>
  <si>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</si>
  <si>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</si>
  <si>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</si>
  <si>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</si>
  <si>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</si>
  <si>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</si>
  <si>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</si>
  <si>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</si>
  <si>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</si>
  <si>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</si>
  <si>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</si>
  <si>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</si>
  <si>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</si>
  <si>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</si>
  <si>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</si>
  <si>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</si>
  <si>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</si>
  <si>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</si>
  <si>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</si>
  <si>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</si>
  <si>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</si>
  <si>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</si>
  <si>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</si>
  <si>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</si>
  <si>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</si>
  <si>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</si>
  <si>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</si>
  <si>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</si>
  <si>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</si>
  <si>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</si>
  <si>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</si>
  <si>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</si>
  <si>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</si>
  <si>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</si>
  <si>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</si>
  <si>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</si>
  <si>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</si>
  <si>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</si>
  <si>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</si>
  <si>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</si>
  <si>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</si>
  <si>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</si>
  <si>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</si>
  <si>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</si>
  <si>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</si>
  <si>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</si>
  <si>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</si>
  <si>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</si>
  <si>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</si>
  <si>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</si>
  <si>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</si>
  <si>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</si>
  <si>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</si>
  <si>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</si>
  <si>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</si>
  <si>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</si>
  <si>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</si>
  <si>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</si>
  <si>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</si>
  <si>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</si>
  <si>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</si>
  <si>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</si>
  <si>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</si>
  <si>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</si>
  <si>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</si>
  <si>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</si>
  <si>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</si>
  <si>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</si>
  <si>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</si>
  <si>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</si>
  <si>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</si>
  <si>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</si>
  <si>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</si>
  <si>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</si>
  <si>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</si>
  <si>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</si>
  <si>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</si>
  <si>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</si>
  <si>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</si>
  <si>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</si>
  <si>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</si>
  <si>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</si>
  <si>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</si>
  <si>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</si>
  <si>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</si>
  <si>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</si>
  <si>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</si>
  <si>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</si>
  <si>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</si>
  <si>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</si>
  <si>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</si>
  <si>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</si>
  <si>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</si>
  <si>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</si>
  <si>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</si>
  <si>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</si>
  <si>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</si>
  <si>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</si>
  <si>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</si>
  <si>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</si>
  <si>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</si>
  <si>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</si>
  <si>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</si>
  <si>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</si>
  <si>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</si>
  <si>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</si>
  <si>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</si>
  <si>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</si>
  <si>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</si>
  <si>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</si>
  <si>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</si>
  <si>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</si>
  <si>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</si>
  <si>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</si>
  <si>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</si>
  <si>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</si>
  <si>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</si>
  <si>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</si>
  <si>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</si>
  <si>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</si>
  <si>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</si>
  <si>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</si>
  <si>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</si>
  <si>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</si>
  <si>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</si>
  <si>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</si>
  <si>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</si>
  <si>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</si>
  <si>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</si>
  <si>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</si>
  <si>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</si>
  <si>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</si>
  <si>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</si>
  <si>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</si>
  <si>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</si>
  <si>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</si>
  <si>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</si>
  <si>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</si>
  <si>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</si>
  <si>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</si>
  <si>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</si>
  <si>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</si>
  <si>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</si>
  <si>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</si>
  <si>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</si>
  <si>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</si>
  <si>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</si>
  <si>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</si>
  <si>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</si>
  <si>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</si>
  <si>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</si>
  <si>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</si>
  <si>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</si>
  <si>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</si>
  <si>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</si>
  <si>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</si>
  <si>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</si>
  <si>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</si>
  <si>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</si>
  <si>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</si>
  <si>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</si>
  <si>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</si>
  <si>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</si>
  <si>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</si>
  <si>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</si>
  <si>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</si>
  <si>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</si>
  <si>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</si>
  <si>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</si>
  <si>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</si>
  <si>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</si>
  <si>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</si>
  <si>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</si>
  <si>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</si>
  <si>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</si>
  <si>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</si>
  <si>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</si>
  <si>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</si>
  <si>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</si>
  <si>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</si>
  <si>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</si>
  <si>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</si>
  <si>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</si>
  <si>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</si>
  <si>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</si>
  <si>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</si>
  <si>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</si>
  <si>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</si>
  <si>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</si>
  <si>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</si>
  <si>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</si>
  <si>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</si>
  <si>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</si>
  <si>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</si>
  <si>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</si>
  <si>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</si>
  <si>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</si>
  <si>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</si>
  <si>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</si>
  <si>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</si>
  <si>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</si>
  <si>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</si>
  <si>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</si>
  <si>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</si>
  <si>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</si>
  <si>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</si>
  <si>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</si>
  <si>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</si>
  <si>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</si>
  <si>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</si>
  <si>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</si>
  <si>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</si>
  <si>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</si>
  <si>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</si>
  <si>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</si>
  <si>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</si>
  <si>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</si>
  <si>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</si>
  <si>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</si>
  <si>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</si>
  <si>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</si>
  <si>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</si>
  <si>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</si>
  <si>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</si>
  <si>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</si>
  <si>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</si>
  <si>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</si>
  <si>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</si>
  <si>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</si>
  <si>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</si>
  <si>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</si>
  <si>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</si>
  <si>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</si>
  <si>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</si>
  <si>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</si>
  <si>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</si>
  <si>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</si>
  <si>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</si>
  <si>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</si>
  <si>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</si>
  <si>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</si>
  <si>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</si>
  <si>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</si>
  <si>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</si>
  <si>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</si>
  <si>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</si>
  <si>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</si>
  <si>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</si>
  <si>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</si>
  <si>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</si>
  <si>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</si>
  <si>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</si>
  <si>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</si>
  <si>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</si>
  <si>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</si>
  <si>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</si>
  <si>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</si>
  <si>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</si>
  <si>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</si>
  <si>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</si>
  <si>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</si>
  <si>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</si>
  <si>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</si>
  <si>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</si>
  <si>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</si>
  <si>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</si>
  <si>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</si>
  <si>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</si>
  <si>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</si>
  <si>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</si>
  <si>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</si>
  <si>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</si>
  <si>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</si>
  <si>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</si>
  <si>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</si>
  <si>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</si>
  <si>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</si>
  <si>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</si>
  <si>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</si>
  <si>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</si>
  <si>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</si>
  <si>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</si>
  <si>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</si>
  <si>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</si>
  <si>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</si>
  <si>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</si>
  <si>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</si>
  <si>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</si>
  <si>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</si>
  <si>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</si>
  <si>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</si>
  <si>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</si>
  <si>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</si>
  <si>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</si>
  <si>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</si>
  <si>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</si>
  <si>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</si>
  <si>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</si>
  <si>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</si>
  <si>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</si>
  <si>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</si>
  <si>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</si>
  <si>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</si>
  <si>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</si>
  <si>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</si>
  <si>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</si>
  <si>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</si>
  <si>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</si>
  <si>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</si>
  <si>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</si>
  <si>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</si>
  <si>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</si>
  <si>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</si>
  <si>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</si>
  <si>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</si>
  <si>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</si>
  <si>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</si>
  <si>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</si>
  <si>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</si>
  <si>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</si>
  <si>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</si>
  <si>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</si>
  <si>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</si>
  <si>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</si>
  <si>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</si>
  <si>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</si>
  <si>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</si>
  <si>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</si>
  <si>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</si>
  <si>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</si>
  <si>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</si>
  <si>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</si>
  <si>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</si>
  <si>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</si>
  <si>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</si>
  <si>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</si>
  <si>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</si>
  <si>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</si>
  <si>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</si>
  <si>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</si>
  <si>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</si>
  <si>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</si>
  <si>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</si>
  <si>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</si>
  <si>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</si>
  <si>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</si>
  <si>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</si>
  <si>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</si>
  <si>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</si>
  <si>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</si>
  <si>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</si>
  <si>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</si>
  <si>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</si>
  <si>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</si>
  <si>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</si>
  <si>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</si>
  <si>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</si>
  <si>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</si>
  <si>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</si>
  <si>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</si>
  <si>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</si>
  <si>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</si>
  <si>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</si>
  <si>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</si>
  <si>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</si>
  <si>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</si>
  <si>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</si>
  <si>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</si>
  <si>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</si>
  <si>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</si>
  <si>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</si>
  <si>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</si>
  <si>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</si>
  <si>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</si>
  <si>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</si>
  <si>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</si>
  <si>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</si>
  <si>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</si>
  <si>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</si>
  <si>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</si>
  <si>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</si>
  <si>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</si>
  <si>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</si>
  <si>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</si>
  <si>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</si>
  <si>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</si>
  <si>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</si>
  <si>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</si>
  <si>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</si>
  <si>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</si>
  <si>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</si>
  <si>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</si>
  <si>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</si>
  <si>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</si>
  <si>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</si>
  <si>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</si>
  <si>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</si>
  <si>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</si>
  <si>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</si>
  <si>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</si>
  <si>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</si>
  <si>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</si>
  <si>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</si>
  <si>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</si>
  <si>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</si>
  <si>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</si>
  <si>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</si>
  <si>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</si>
  <si>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</si>
  <si>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</si>
  <si>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</si>
  <si>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</si>
  <si>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</si>
  <si>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</si>
  <si>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</si>
  <si>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</si>
  <si>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</si>
  <si>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</si>
  <si>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</si>
  <si>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</si>
  <si>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</si>
  <si>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</si>
  <si>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</si>
  <si>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</si>
  <si>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</si>
  <si>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</si>
  <si>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</si>
  <si>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</si>
  <si>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</si>
  <si>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</si>
  <si>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</si>
  <si>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</si>
  <si>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</si>
  <si>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</si>
  <si>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</si>
  <si>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</si>
  <si>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</si>
  <si>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</si>
  <si>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</si>
  <si>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</si>
  <si>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</si>
  <si>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</si>
  <si>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</si>
  <si>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</si>
  <si>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</si>
  <si>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</si>
  <si>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</si>
  <si>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</si>
  <si>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</si>
  <si>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</si>
  <si>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</si>
  <si>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</si>
  <si>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</si>
  <si>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</si>
  <si>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</si>
  <si>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</si>
  <si>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</si>
  <si>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</si>
  <si>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</si>
  <si>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</si>
  <si>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</si>
  <si>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</si>
  <si>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</si>
  <si>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</si>
  <si>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</si>
  <si>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</si>
  <si>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</si>
  <si>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</si>
  <si>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</si>
  <si>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</si>
  <si>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</si>
  <si>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</si>
  <si>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</si>
  <si>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</si>
  <si>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</si>
  <si>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</si>
  <si>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</si>
  <si>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</si>
  <si>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</si>
  <si>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</si>
  <si>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</si>
  <si>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</si>
  <si>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</si>
  <si>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</si>
  <si>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</si>
  <si>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</si>
  <si>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</si>
  <si>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</si>
  <si>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</si>
  <si>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</si>
  <si>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</si>
  <si>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</si>
  <si>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</si>
  <si>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</si>
  <si>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</si>
  <si>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</si>
  <si>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</si>
  <si>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</si>
  <si>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</si>
  <si>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</si>
  <si>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</si>
  <si>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</si>
  <si>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</si>
  <si>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</si>
  <si>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</si>
  <si>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</si>
  <si>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</si>
  <si>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</si>
  <si>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</si>
  <si>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</si>
  <si>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</si>
  <si>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</si>
  <si>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</si>
  <si>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</si>
  <si>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</si>
  <si>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</si>
  <si>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</si>
  <si>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</si>
  <si>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</si>
  <si>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</si>
  <si>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</si>
  <si>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</si>
  <si>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</si>
  <si>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</si>
  <si>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</si>
  <si>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</si>
  <si>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</si>
  <si>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</si>
  <si>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</si>
  <si>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</si>
  <si>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</si>
  <si>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</si>
  <si>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</si>
  <si>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</si>
  <si>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</si>
  <si>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</si>
  <si>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</si>
  <si>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</si>
  <si>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</si>
  <si>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</si>
  <si>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</si>
  <si>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</si>
  <si>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</si>
  <si>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</si>
  <si>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</si>
  <si>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</si>
  <si>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</si>
  <si>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</si>
  <si>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</si>
  <si>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</si>
  <si>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</si>
  <si>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</si>
  <si>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</si>
  <si>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</si>
  <si>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</si>
  <si>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</si>
  <si>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</si>
  <si>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</si>
  <si>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</si>
  <si>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</si>
  <si>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</si>
  <si>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</si>
  <si>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</si>
  <si>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</si>
  <si>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</si>
  <si>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</si>
  <si>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</si>
  <si>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</si>
  <si>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</si>
  <si>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</si>
  <si>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</si>
  <si>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</si>
  <si>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</si>
  <si>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</si>
  <si>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</si>
  <si>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</si>
  <si>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</si>
  <si>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</si>
  <si>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</si>
  <si>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</si>
  <si>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</si>
  <si>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</si>
  <si>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</si>
  <si>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</si>
  <si>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</si>
  <si>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</si>
  <si>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</si>
  <si>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</si>
  <si>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</si>
  <si>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</si>
  <si>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</si>
  <si>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</si>
  <si>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</si>
  <si>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</si>
  <si>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</si>
  <si>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</si>
  <si>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</si>
  <si>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</si>
  <si>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</si>
  <si>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</si>
  <si>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</si>
  <si>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</si>
  <si>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</si>
  <si>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</si>
  <si>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</si>
  <si>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</si>
  <si>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</si>
  <si>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</si>
  <si>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</si>
  <si>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</si>
  <si>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</si>
  <si>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</si>
  <si>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</si>
  <si>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</si>
  <si>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</si>
  <si>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</si>
  <si>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</si>
  <si>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</si>
  <si>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</si>
  <si>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</si>
  <si>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</si>
  <si>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</si>
  <si>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</si>
  <si>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</si>
  <si>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</si>
  <si>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</si>
  <si>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</si>
  <si>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</si>
  <si>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</si>
  <si>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</si>
  <si>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</si>
  <si>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</si>
  <si>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</si>
  <si>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</si>
  <si>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</si>
  <si>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</si>
  <si>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</si>
  <si>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</si>
  <si>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</si>
  <si>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</si>
  <si>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</si>
  <si>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</si>
  <si>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</si>
  <si>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</si>
  <si>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</si>
  <si>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</si>
  <si>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</si>
  <si>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</si>
  <si>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</si>
  <si>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</si>
  <si>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</si>
  <si>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</si>
  <si>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</si>
  <si>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</si>
  <si>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</si>
  <si>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</si>
  <si>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</si>
  <si>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</si>
  <si>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</si>
  <si>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</si>
  <si>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</si>
  <si>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</si>
  <si>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</si>
  <si>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</si>
  <si>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</si>
  <si>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</si>
  <si>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</si>
  <si>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</si>
  <si>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</si>
  <si>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</si>
  <si>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</si>
  <si>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</si>
  <si>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</si>
  <si>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</si>
  <si>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</si>
  <si>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</si>
  <si>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</si>
  <si>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</si>
  <si>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</si>
  <si>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</si>
  <si>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</si>
  <si>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</si>
  <si>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</si>
  <si>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</si>
  <si>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</si>
  <si>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</si>
  <si>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</si>
  <si>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</si>
  <si>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</si>
  <si>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</si>
  <si>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</si>
  <si>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</si>
  <si>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</si>
  <si>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</si>
  <si>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</si>
  <si>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</si>
  <si>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</si>
  <si>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</si>
  <si>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</si>
  <si>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</si>
  <si>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</si>
  <si>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</si>
  <si>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</si>
  <si>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</si>
  <si>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</si>
  <si>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</si>
  <si>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</si>
  <si>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</si>
  <si>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</si>
  <si>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</si>
  <si>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</si>
  <si>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</si>
  <si>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</si>
  <si>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</si>
  <si>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</si>
  <si>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</si>
  <si>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</si>
  <si>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</si>
  <si>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</si>
  <si>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</si>
  <si>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</si>
  <si>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</si>
  <si>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</si>
  <si>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</si>
  <si>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</si>
  <si>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</si>
  <si>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</si>
  <si>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</si>
  <si>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</si>
  <si>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</si>
  <si>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</si>
  <si>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</si>
  <si>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</si>
  <si>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</si>
  <si>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</si>
  <si>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</si>
  <si>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</si>
  <si>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</si>
  <si>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</si>
  <si>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</si>
  <si>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</si>
  <si>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</si>
  <si>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</si>
  <si>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</si>
  <si>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</si>
  <si>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</si>
  <si>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</si>
  <si>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</si>
  <si>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</si>
  <si>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</si>
  <si>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</si>
  <si>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</si>
  <si>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</si>
  <si>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</si>
  <si>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</si>
  <si>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</si>
  <si>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</si>
  <si>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</si>
  <si>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</si>
  <si>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</si>
  <si>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</si>
  <si>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</si>
  <si>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</si>
  <si>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</si>
  <si>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</si>
  <si>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</si>
  <si>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</si>
  <si>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</si>
  <si>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</si>
  <si>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</si>
  <si>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</si>
  <si>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</si>
  <si>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</si>
  <si>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</si>
  <si>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</si>
  <si>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</si>
  <si>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</si>
  <si>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</si>
  <si>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</si>
  <si>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</si>
  <si>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</si>
  <si>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</si>
  <si>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</si>
  <si>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</si>
  <si>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</si>
  <si>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</si>
  <si>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</si>
  <si>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</si>
  <si>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</si>
  <si>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</si>
  <si>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</si>
  <si>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</si>
  <si>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</si>
  <si>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</si>
  <si>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</si>
  <si>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</si>
  <si>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</si>
  <si>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</si>
  <si>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</si>
  <si>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</si>
  <si>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</si>
  <si>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</si>
  <si>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</si>
  <si>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</si>
  <si>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</si>
  <si>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</si>
  <si>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</si>
  <si>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</si>
  <si>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</si>
  <si>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</si>
  <si>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</si>
  <si>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</si>
  <si>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</si>
  <si>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</si>
  <si>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</si>
  <si>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</si>
  <si>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</si>
  <si>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</si>
  <si>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</si>
  <si>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</si>
  <si>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</si>
  <si>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</si>
  <si>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</si>
  <si>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</si>
  <si>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</si>
  <si>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</si>
  <si>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</si>
  <si>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</si>
  <si>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</si>
  <si>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</si>
  <si>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</si>
  <si>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</si>
  <si>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</si>
  <si>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</si>
  <si>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</si>
  <si>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</si>
  <si>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</si>
  <si>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</si>
  <si>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</si>
  <si>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</si>
  <si>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</si>
  <si>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</si>
  <si>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</si>
  <si>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</si>
  <si>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</si>
  <si>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</si>
  <si>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</si>
  <si>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</si>
  <si>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</si>
  <si>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</si>
  <si>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</si>
  <si>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</si>
  <si>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</si>
  <si>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</si>
  <si>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</si>
  <si>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</si>
  <si>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</si>
  <si>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</si>
  <si>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</si>
  <si>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</si>
  <si>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</si>
  <si>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</si>
  <si>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</si>
  <si>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</si>
  <si>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</si>
  <si>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</si>
  <si>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</si>
  <si>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</si>
  <si>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</si>
  <si>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</si>
  <si>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</si>
  <si>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</si>
  <si>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</si>
  <si>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</si>
  <si>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</si>
  <si>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</si>
  <si>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</si>
  <si>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</si>
  <si>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</si>
  <si>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</si>
  <si>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</si>
  <si>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</si>
  <si>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</si>
  <si>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</si>
  <si>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</si>
  <si>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</si>
  <si>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</si>
  <si>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</si>
  <si>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</si>
  <si>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</si>
  <si>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</si>
  <si>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</si>
  <si>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</si>
  <si>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</si>
  <si>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</si>
  <si>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</si>
  <si>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</si>
  <si>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</si>
  <si>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</si>
  <si>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</si>
  <si>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</si>
  <si>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</si>
  <si>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</si>
  <si>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</si>
  <si>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</si>
  <si>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</si>
  <si>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</si>
  <si>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</si>
  <si>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</si>
  <si>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</si>
  <si>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</si>
  <si>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</si>
  <si>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</si>
  <si>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</si>
  <si>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</si>
  <si>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</si>
  <si>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</si>
  <si>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</si>
  <si>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</si>
  <si>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</si>
  <si>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</si>
  <si>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</si>
  <si>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</si>
  <si>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</si>
  <si>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</si>
  <si>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</si>
  <si>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</si>
  <si>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</si>
  <si>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</si>
  <si>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</si>
  <si>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</si>
  <si>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</si>
  <si>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</si>
  <si>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</si>
  <si>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</si>
  <si>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</si>
  <si>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</si>
  <si>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</si>
  <si>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</si>
  <si>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</si>
  <si>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</si>
  <si>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</si>
  <si>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</si>
  <si>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</si>
  <si>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</si>
  <si>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</si>
  <si>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</si>
  <si>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</si>
  <si>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</si>
  <si>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</si>
  <si>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</si>
  <si>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</si>
  <si>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</si>
  <si>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</si>
  <si>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</si>
  <si>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</si>
  <si>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</si>
  <si>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</si>
  <si>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</si>
  <si>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</si>
  <si>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</si>
  <si>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</si>
  <si>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</si>
  <si>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</si>
  <si>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</si>
  <si>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</si>
  <si>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</si>
  <si>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</si>
  <si>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</si>
  <si>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</si>
  <si>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</si>
  <si>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</si>
  <si>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</si>
  <si>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</si>
  <si>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</si>
  <si>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</si>
  <si>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</si>
  <si>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</si>
  <si>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</si>
  <si>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</si>
  <si>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</si>
  <si>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</si>
  <si>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</si>
  <si>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</si>
  <si>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</si>
  <si>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</si>
  <si>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</si>
  <si>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</si>
  <si>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</si>
  <si>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</si>
  <si>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</si>
  <si>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</si>
  <si>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</si>
  <si>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</si>
  <si>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</si>
  <si>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</si>
  <si>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</si>
  <si>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</si>
  <si>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</si>
  <si>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</si>
  <si>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</si>
  <si>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</si>
  <si>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</si>
  <si>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</si>
  <si>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</si>
  <si>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</si>
  <si>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</si>
  <si>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</si>
  <si>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</si>
  <si>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</si>
  <si>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</si>
  <si>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</si>
  <si>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</si>
  <si>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</si>
  <si>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</si>
  <si>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</si>
  <si>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</si>
  <si>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</si>
  <si>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</si>
  <si>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</si>
  <si>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</si>
  <si>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</si>
  <si>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</si>
  <si>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</si>
  <si>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</si>
  <si>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</si>
  <si>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</si>
  <si>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</si>
  <si>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</si>
  <si>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</si>
  <si>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</si>
  <si>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</si>
  <si>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</si>
  <si>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</si>
  <si>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</si>
  <si>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</si>
  <si>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</si>
  <si>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</si>
  <si>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</si>
  <si>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</si>
  <si>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</si>
  <si>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</si>
  <si>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</si>
  <si>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</si>
  <si>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</si>
  <si>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</si>
  <si>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</si>
  <si>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</si>
  <si>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</si>
  <si>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</si>
  <si>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</si>
  <si>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</si>
  <si>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</si>
  <si>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</si>
  <si>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</si>
  <si>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</si>
  <si>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</si>
  <si>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</si>
  <si>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</si>
  <si>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</si>
  <si>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</si>
  <si>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</si>
  <si>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</si>
  <si>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</si>
  <si>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</si>
  <si>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</si>
  <si>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</si>
  <si>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</si>
  <si>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</si>
  <si>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</si>
  <si>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</si>
  <si>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</si>
  <si>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</si>
  <si>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</si>
  <si>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</si>
  <si>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</si>
  <si>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</si>
  <si>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</si>
  <si>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</si>
  <si>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</si>
  <si>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</si>
  <si>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</si>
  <si>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</si>
  <si>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</si>
  <si>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</si>
  <si>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</si>
  <si>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</si>
  <si>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</si>
  <si>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</si>
  <si>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</si>
  <si>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</si>
  <si>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</si>
  <si>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</si>
  <si>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</si>
  <si>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</si>
  <si>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</si>
  <si>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</si>
  <si>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</si>
  <si>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</si>
  <si>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</si>
  <si>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</si>
  <si>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</si>
  <si>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</si>
  <si>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</si>
  <si>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</si>
  <si>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</si>
  <si>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</si>
  <si>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</si>
  <si>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</si>
  <si>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</si>
  <si>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</si>
  <si>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</si>
  <si>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</si>
  <si>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</si>
  <si>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</si>
  <si>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</si>
  <si>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</si>
  <si>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</si>
  <si>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</si>
  <si>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</si>
  <si>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</si>
  <si>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</si>
  <si>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</si>
  <si>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</si>
  <si>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</si>
  <si>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</si>
  <si>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</si>
  <si>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</si>
  <si>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</si>
  <si>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</si>
  <si>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</si>
  <si>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</si>
  <si>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</si>
  <si>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</si>
  <si>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</si>
  <si>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</si>
  <si>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</si>
  <si>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</si>
  <si>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</si>
  <si>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</si>
  <si>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</si>
  <si>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</si>
  <si>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</si>
  <si>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</si>
  <si>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</si>
  <si>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</si>
  <si>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</si>
  <si>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</si>
  <si>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</si>
  <si>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</si>
  <si>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</si>
  <si>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</si>
  <si>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</si>
  <si>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</si>
  <si>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</si>
  <si>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</si>
  <si>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</si>
  <si>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</si>
  <si>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</si>
  <si>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</si>
  <si>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</si>
  <si>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</si>
  <si>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</si>
  <si>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</si>
  <si>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</si>
  <si>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</si>
  <si>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</si>
  <si>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</si>
  <si>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</si>
  <si>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</si>
  <si>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</si>
  <si>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</si>
  <si>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</si>
  <si>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</si>
  <si>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</si>
  <si>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</si>
  <si>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</si>
  <si>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</si>
  <si>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</si>
  <si>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</si>
  <si>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</si>
  <si>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</si>
  <si>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</si>
  <si>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</si>
  <si>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</si>
  <si>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</si>
  <si>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</si>
  <si>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</si>
  <si>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</si>
  <si>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</si>
  <si>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</si>
  <si>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</si>
  <si>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</si>
  <si>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</si>
  <si>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</si>
  <si>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</si>
  <si>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</si>
  <si>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</si>
  <si>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</si>
  <si>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</si>
  <si>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</si>
  <si>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</si>
  <si>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</si>
  <si>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</si>
  <si>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</si>
  <si>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</si>
  <si>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</si>
  <si>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</si>
  <si>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</si>
  <si>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</si>
  <si>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</si>
  <si>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</si>
  <si>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</si>
  <si>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</si>
  <si>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</si>
  <si>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</si>
  <si>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</si>
  <si>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</si>
  <si>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</si>
  <si>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</si>
  <si>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</si>
  <si>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</si>
  <si>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</si>
  <si>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</si>
  <si>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</si>
  <si>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</si>
  <si>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</si>
  <si>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</si>
  <si>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</si>
  <si>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</si>
  <si>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</si>
  <si>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</si>
  <si>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</si>
  <si>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</si>
  <si>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</si>
  <si>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</si>
  <si>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</si>
  <si>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</si>
  <si>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</si>
  <si>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</si>
  <si>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</si>
  <si>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</si>
  <si>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</si>
  <si>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</si>
  <si>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</si>
  <si>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</si>
  <si>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</si>
  <si>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</si>
  <si>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</si>
  <si>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</si>
  <si>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</si>
  <si>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</si>
  <si>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</si>
  <si>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</si>
  <si>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</si>
  <si>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</si>
  <si>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</si>
  <si>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</si>
  <si>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</si>
  <si>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</si>
  <si>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</si>
  <si>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</si>
  <si>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</si>
  <si>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</si>
  <si>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</si>
  <si>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</si>
  <si>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</si>
  <si>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</si>
  <si>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</si>
  <si>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</si>
  <si>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</si>
  <si>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</si>
  <si>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</si>
  <si>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</si>
  <si>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</si>
  <si>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</si>
  <si>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</si>
  <si>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</si>
  <si>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</si>
  <si>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</si>
  <si>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</si>
  <si>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</si>
  <si>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</si>
  <si>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</si>
  <si>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</si>
  <si>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</si>
  <si>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</si>
  <si>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</si>
  <si>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</si>
  <si>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</si>
  <si>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</si>
  <si>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</si>
  <si>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</si>
  <si>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</si>
  <si>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</si>
  <si>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</si>
  <si>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</si>
  <si>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</si>
  <si>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</si>
  <si>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</si>
  <si>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</si>
  <si>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</si>
  <si>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</si>
  <si>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</si>
  <si>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</si>
  <si>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</si>
  <si>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</si>
  <si>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</si>
  <si>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</si>
  <si>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</si>
  <si>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</si>
  <si>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</si>
  <si>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</si>
  <si>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</si>
  <si>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</si>
  <si>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</si>
  <si>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</si>
  <si>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</si>
  <si>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</si>
  <si>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</si>
  <si>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</si>
  <si>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</si>
  <si>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</si>
  <si>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</si>
  <si>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</si>
  <si>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</si>
  <si>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</si>
  <si>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</si>
  <si>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</si>
  <si>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</si>
  <si>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</si>
  <si>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</si>
  <si>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</si>
  <si>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</si>
  <si>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</si>
  <si>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</si>
  <si>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</si>
  <si>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</si>
  <si>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</si>
  <si>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</si>
  <si>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</si>
  <si>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</si>
  <si>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</si>
  <si>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</si>
  <si>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</si>
  <si>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</si>
  <si>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</si>
  <si>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</si>
  <si>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</si>
  <si>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</si>
  <si>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</si>
  <si>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</si>
  <si>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</si>
  <si>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</si>
  <si>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</si>
  <si>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</si>
  <si>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</si>
  <si>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</si>
  <si>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</si>
  <si>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</si>
  <si>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</si>
  <si>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</si>
  <si>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</si>
  <si>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</si>
  <si>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</si>
  <si>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</si>
  <si>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</si>
  <si>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</si>
  <si>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</si>
  <si>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</si>
  <si>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</si>
  <si>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</si>
  <si>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</si>
  <si>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</si>
  <si>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</si>
  <si>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</si>
  <si>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</si>
  <si>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</si>
  <si>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</si>
  <si>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</si>
  <si>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</si>
  <si>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</si>
  <si>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</si>
  <si>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</si>
  <si>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</si>
  <si>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</si>
  <si>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</si>
  <si>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</si>
  <si>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</si>
  <si>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</si>
  <si>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</si>
  <si>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</si>
  <si>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</si>
  <si>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</si>
  <si>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</si>
  <si>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</si>
  <si>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</si>
  <si>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</si>
  <si>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</si>
  <si>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</si>
  <si>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</si>
  <si>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</si>
  <si>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</si>
  <si>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</si>
  <si>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</si>
  <si>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</si>
  <si>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</si>
  <si>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</si>
  <si>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</si>
  <si>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</si>
  <si>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</si>
  <si>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</si>
  <si>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</si>
  <si>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</si>
  <si>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</si>
  <si>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</si>
  <si>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</si>
  <si>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</si>
  <si>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</si>
  <si>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</si>
  <si>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</si>
  <si>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</si>
  <si>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</si>
  <si>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</si>
  <si>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</si>
  <si>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</si>
  <si>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</si>
  <si>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</si>
  <si>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</si>
  <si>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</si>
  <si>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</si>
  <si>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</si>
  <si>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</si>
  <si>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</si>
  <si>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</si>
  <si>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</si>
  <si>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</si>
  <si>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</si>
  <si>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</si>
  <si>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</si>
  <si>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</si>
  <si>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</si>
  <si>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</si>
  <si>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</si>
  <si>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</si>
  <si>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</si>
  <si>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</si>
  <si>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</si>
  <si>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</si>
  <si>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</si>
  <si>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</si>
  <si>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</si>
  <si>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</si>
  <si>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</si>
  <si>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</si>
  <si>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</si>
  <si>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</si>
  <si>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</si>
  <si>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</si>
  <si>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</si>
  <si>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</si>
  <si>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</si>
  <si>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</si>
  <si>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</si>
  <si>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</si>
  <si>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</si>
  <si>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</si>
  <si>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</si>
  <si>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</si>
  <si>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</si>
  <si>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</si>
  <si>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</si>
  <si>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</si>
  <si>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</si>
  <si>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</si>
  <si>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</si>
  <si>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</si>
  <si>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</si>
  <si>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</si>
  <si>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</si>
  <si>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</si>
  <si>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</si>
  <si>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</si>
  <si>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</si>
  <si>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</si>
  <si>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</si>
  <si>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</si>
  <si>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</si>
  <si>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</si>
  <si>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</si>
  <si>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</si>
  <si>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</si>
  <si>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</si>
  <si>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</si>
  <si>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</si>
  <si>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</si>
  <si>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</si>
  <si>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</si>
  <si>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</si>
  <si>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</si>
  <si>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</si>
  <si>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</si>
  <si>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</si>
  <si>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</si>
  <si>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</si>
  <si>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</si>
  <si>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</si>
  <si>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</si>
  <si>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</si>
  <si>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</si>
  <si>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</si>
  <si>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</si>
  <si>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</si>
  <si>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</si>
  <si>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</si>
  <si>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</si>
  <si>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</si>
  <si>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</si>
  <si>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</si>
  <si>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</si>
  <si>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</si>
  <si>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</si>
  <si>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</si>
  <si>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</si>
  <si>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</si>
  <si>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</si>
  <si>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</si>
  <si>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</si>
  <si>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</si>
  <si>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</si>
  <si>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</si>
  <si>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</si>
  <si>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</si>
  <si>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</si>
  <si>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</si>
  <si>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</si>
  <si>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</si>
  <si>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</si>
  <si>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</si>
  <si>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</si>
  <si>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</si>
  <si>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</si>
  <si>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</si>
  <si>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</si>
  <si>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</si>
  <si>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</si>
  <si>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</si>
  <si>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</si>
  <si>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</si>
  <si>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</si>
  <si>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</si>
  <si>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</si>
  <si>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</si>
  <si>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</si>
  <si>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</si>
  <si>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</si>
  <si>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</si>
  <si>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</si>
  <si>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</si>
  <si>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</si>
  <si>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</si>
  <si>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</si>
  <si>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</si>
  <si>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</si>
  <si>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</si>
  <si>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</si>
  <si>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</si>
  <si>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</si>
  <si>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</si>
  <si>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</si>
  <si>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</si>
  <si>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</si>
  <si>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</si>
  <si>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</si>
  <si>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</si>
  <si>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</si>
  <si>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</si>
  <si>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</si>
  <si>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</si>
  <si>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</si>
  <si>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</si>
  <si>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</si>
  <si>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</si>
  <si>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</si>
  <si>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</si>
  <si>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</si>
  <si>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</si>
  <si>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</si>
  <si>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</si>
  <si>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</si>
  <si>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</si>
  <si>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</si>
  <si>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</si>
  <si>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</si>
  <si>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</si>
  <si>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</si>
  <si>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</si>
  <si>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</si>
  <si>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</si>
  <si>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</si>
  <si>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</si>
  <si>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</si>
  <si>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</si>
  <si>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</si>
  <si>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</si>
  <si>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</si>
  <si>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</si>
  <si>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</si>
  <si>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</si>
  <si>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</si>
  <si>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</si>
  <si>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</si>
  <si>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</si>
  <si>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</si>
  <si>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</si>
  <si>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</si>
  <si>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</si>
  <si>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</si>
  <si>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</si>
  <si>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</si>
  <si>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</si>
  <si>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</si>
  <si>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</si>
  <si>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</si>
  <si>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</si>
  <si>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</si>
  <si>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</si>
  <si>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</si>
  <si>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</si>
  <si>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</si>
  <si>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</si>
  <si>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</si>
  <si>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</si>
  <si>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</si>
  <si>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</si>
  <si>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</si>
  <si>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</si>
  <si>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</si>
  <si>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</si>
  <si>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</si>
  <si>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</si>
  <si>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</si>
  <si>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</si>
  <si>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</si>
  <si>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</si>
  <si>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</si>
  <si>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</si>
  <si>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</si>
  <si>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</si>
  <si>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</si>
  <si>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</si>
  <si>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</si>
  <si>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</si>
  <si>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</si>
  <si>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</si>
  <si>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</si>
  <si>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</si>
  <si>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</si>
  <si>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</si>
  <si>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</si>
  <si>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</si>
  <si>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</si>
  <si>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</si>
  <si>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</si>
  <si>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</si>
  <si>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</si>
  <si>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</si>
  <si>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</si>
  <si>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</si>
  <si>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</si>
  <si>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</si>
  <si>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</si>
  <si>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</si>
  <si>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</si>
  <si>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</si>
  <si>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</si>
  <si>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</si>
  <si>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</si>
  <si>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</si>
  <si>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</si>
  <si>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</si>
  <si>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</si>
  <si>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</si>
  <si>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</si>
  <si>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</si>
  <si>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</si>
  <si>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</si>
  <si>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</si>
  <si>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</si>
  <si>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</si>
  <si>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</si>
  <si>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</si>
  <si>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</si>
  <si>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</si>
  <si>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</si>
  <si>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</si>
  <si>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</si>
  <si>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</si>
  <si>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</si>
  <si>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</si>
  <si>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</si>
  <si>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</si>
  <si>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</si>
  <si>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</si>
  <si>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</si>
  <si>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</si>
  <si>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</si>
  <si>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</si>
  <si>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</si>
  <si>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</si>
  <si>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</si>
  <si>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</si>
  <si>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</si>
  <si>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</si>
  <si>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</si>
  <si>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</si>
  <si>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</si>
  <si>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</si>
  <si>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</si>
  <si>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</si>
  <si>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</si>
  <si>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</si>
  <si>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</si>
  <si>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</si>
  <si>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</si>
  <si>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</si>
  <si>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</si>
  <si>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</si>
  <si>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</si>
  <si>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</si>
  <si>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</si>
  <si>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</si>
  <si>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</si>
  <si>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</si>
  <si>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</si>
  <si>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</si>
  <si>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</si>
  <si>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</si>
  <si>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</si>
  <si>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</si>
  <si>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</si>
  <si>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</si>
  <si>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</si>
  <si>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</si>
  <si>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</si>
  <si>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</si>
  <si>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</si>
  <si>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</si>
  <si>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</si>
  <si>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</si>
  <si>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</si>
  <si>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</si>
  <si>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</si>
  <si>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</si>
  <si>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</si>
  <si>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</si>
  <si>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</si>
  <si>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</si>
  <si>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</si>
  <si>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</si>
  <si>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</si>
  <si>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</si>
  <si>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</si>
  <si>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</si>
  <si>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</si>
  <si>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</si>
  <si>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</si>
  <si>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</si>
  <si>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</si>
  <si>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</si>
  <si>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</si>
  <si>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</si>
  <si>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</si>
  <si>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</si>
  <si>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</si>
  <si>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</si>
  <si>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</si>
  <si>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</si>
  <si>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</si>
  <si>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</si>
  <si>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</si>
  <si>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</si>
  <si>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</si>
  <si>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</si>
  <si>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</si>
  <si>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</si>
  <si>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</si>
  <si>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</si>
  <si>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</si>
  <si>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</si>
  <si>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</si>
  <si>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</si>
  <si>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</si>
  <si>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</si>
  <si>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</si>
  <si>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</si>
  <si>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</si>
  <si>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</si>
  <si>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</si>
  <si>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</si>
  <si>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</si>
  <si>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</si>
  <si>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</si>
  <si>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</si>
  <si>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</si>
  <si>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</si>
  <si>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</si>
  <si>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</si>
  <si>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</si>
  <si>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</si>
  <si>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</si>
  <si>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</si>
  <si>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</si>
  <si>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</si>
  <si>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</si>
  <si>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</si>
  <si>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</si>
  <si>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</si>
  <si>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</si>
  <si>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</si>
  <si>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</si>
  <si>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</si>
  <si>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</si>
  <si>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</si>
  <si>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</si>
  <si>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</si>
  <si>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</si>
  <si>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</si>
  <si>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</si>
  <si>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</si>
  <si>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</si>
  <si>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</si>
  <si>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</si>
  <si>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</si>
  <si>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</si>
  <si>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</si>
  <si>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</si>
  <si>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</si>
  <si>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</si>
  <si>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</si>
  <si>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</si>
  <si>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</si>
  <si>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</si>
  <si>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</si>
  <si>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</si>
  <si>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</si>
  <si>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</si>
  <si>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</si>
  <si>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</si>
  <si>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</si>
  <si>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</si>
  <si>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</si>
  <si>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</si>
  <si>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</si>
  <si>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</si>
  <si>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</si>
  <si>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</si>
  <si>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</si>
  <si>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</si>
  <si>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</si>
  <si>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</si>
  <si>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</si>
  <si>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</si>
  <si>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</si>
  <si>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</si>
  <si>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</si>
  <si>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</si>
  <si>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</si>
  <si>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</si>
  <si>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</si>
  <si>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</si>
  <si>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</si>
  <si>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</si>
  <si>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</si>
  <si>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</si>
  <si>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</si>
  <si>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</si>
  <si>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</si>
  <si>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</si>
  <si>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</si>
  <si>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</si>
  <si>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</si>
  <si>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</si>
  <si>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</si>
  <si>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</si>
  <si>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</si>
  <si>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</si>
  <si>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</si>
  <si>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</si>
  <si>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</si>
  <si>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</si>
  <si>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</si>
  <si>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</si>
  <si>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</si>
  <si>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</si>
  <si>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</si>
  <si>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</si>
  <si>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</si>
  <si>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</si>
  <si>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</si>
  <si>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</si>
  <si>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</si>
  <si>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</si>
  <si>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</si>
  <si>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</si>
  <si>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</si>
  <si>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</si>
  <si>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</si>
  <si>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</si>
  <si>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</si>
  <si>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</si>
  <si>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</si>
  <si>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</si>
  <si>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</si>
  <si>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</si>
  <si>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</si>
  <si>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</si>
  <si>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</si>
  <si>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</si>
  <si>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</si>
  <si>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</si>
  <si>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</si>
  <si>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</si>
  <si>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</si>
  <si>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</si>
  <si>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</si>
  <si>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</si>
  <si>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</si>
  <si>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</si>
  <si>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</si>
  <si>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</si>
  <si>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</si>
  <si>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</si>
  <si>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</si>
  <si>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</si>
  <si>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</si>
  <si>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</si>
  <si>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</si>
  <si>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</si>
  <si>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</si>
  <si>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</si>
  <si>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</si>
  <si>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</si>
  <si>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</si>
  <si>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</si>
  <si>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</si>
  <si>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</si>
  <si>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</si>
  <si>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</si>
  <si>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</si>
  <si>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</si>
  <si>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</si>
  <si>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</si>
  <si>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</si>
  <si>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</si>
  <si>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</si>
  <si>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</si>
  <si>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</si>
  <si>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</si>
  <si>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</si>
  <si>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</si>
  <si>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</si>
  <si>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</si>
  <si>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</si>
  <si>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</si>
  <si>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</si>
  <si>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</si>
  <si>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</si>
  <si>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</si>
  <si>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</si>
  <si>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</si>
  <si>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</si>
  <si>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</si>
  <si>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</si>
  <si>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</si>
  <si>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</si>
  <si>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</si>
  <si>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</si>
  <si>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</si>
  <si>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</si>
  <si>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</si>
  <si>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</si>
  <si>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</si>
  <si>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</si>
  <si>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</si>
  <si>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</si>
  <si>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</si>
  <si>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</si>
  <si>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</si>
  <si>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</si>
  <si>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</si>
  <si>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</si>
  <si>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</si>
  <si>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</si>
  <si>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</si>
  <si>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</si>
  <si>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</si>
  <si>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</si>
  <si>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</si>
  <si>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</si>
  <si>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</si>
  <si>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</si>
  <si>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</si>
  <si>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</si>
  <si>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</si>
  <si>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</si>
  <si>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</si>
  <si>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</si>
  <si>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</si>
  <si>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</si>
  <si>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</si>
  <si>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</si>
  <si>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</si>
  <si>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</si>
  <si>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</si>
  <si>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</si>
  <si>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</si>
  <si>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</si>
  <si>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</si>
  <si>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</si>
  <si>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</si>
  <si>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</si>
  <si>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</si>
  <si>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</si>
  <si>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</si>
  <si>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</si>
  <si>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</si>
  <si>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</si>
  <si>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</si>
  <si>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</si>
  <si>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</si>
  <si>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</si>
  <si>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</si>
  <si>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</si>
  <si>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</si>
  <si>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</si>
  <si>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</si>
  <si>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</si>
  <si>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</si>
  <si>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</si>
  <si>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</si>
  <si>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</si>
  <si>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</si>
  <si>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</si>
  <si>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</si>
  <si>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</si>
  <si>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</si>
  <si>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</si>
  <si>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</si>
  <si>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</si>
  <si>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</si>
  <si>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</si>
  <si>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</si>
  <si>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</si>
  <si>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</si>
  <si>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</si>
  <si>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</si>
  <si>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</si>
  <si>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</si>
  <si>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</si>
  <si>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</si>
  <si>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</si>
  <si>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</si>
  <si>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</si>
  <si>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</si>
  <si>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</si>
  <si>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</si>
  <si>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</si>
  <si>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</si>
  <si>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</si>
  <si>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</si>
  <si>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</si>
  <si>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</si>
  <si>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</si>
  <si>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</si>
  <si>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</si>
  <si>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</si>
  <si>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</si>
  <si>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</si>
  <si>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</si>
  <si>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</si>
  <si>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</si>
  <si>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</si>
  <si>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</si>
  <si>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</si>
  <si>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</si>
  <si>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</si>
  <si>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</si>
  <si>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</si>
  <si>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</si>
  <si>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</si>
  <si>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</si>
  <si>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</si>
  <si>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</si>
  <si>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</si>
  <si>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</si>
  <si>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</si>
  <si>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</si>
  <si>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</si>
  <si>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</si>
  <si>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</si>
  <si>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</si>
  <si>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</si>
  <si>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</si>
  <si>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</si>
  <si>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</si>
  <si>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</si>
  <si>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</si>
  <si>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</si>
  <si>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</si>
  <si>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</si>
  <si>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</si>
  <si>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</si>
  <si>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</si>
  <si>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</si>
  <si>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</si>
  <si>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</si>
  <si>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</si>
  <si>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</si>
  <si>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</si>
  <si>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</si>
  <si>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</si>
  <si>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</si>
  <si>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</si>
  <si>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</si>
  <si>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</si>
  <si>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</si>
  <si>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</si>
  <si>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</si>
  <si>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</si>
  <si>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</si>
  <si>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</si>
  <si>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</si>
  <si>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</si>
  <si>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</si>
  <si>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</si>
  <si>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</si>
  <si>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</si>
  <si>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</si>
  <si>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</si>
  <si>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</si>
  <si>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</si>
  <si>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</si>
  <si>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</si>
  <si>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</si>
  <si>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</si>
  <si>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</si>
  <si>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</si>
  <si>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</si>
  <si>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</si>
  <si>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</si>
  <si>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</si>
  <si>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</si>
  <si>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</si>
  <si>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</si>
  <si>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</si>
  <si>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</si>
  <si>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</si>
  <si>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</si>
  <si>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</si>
  <si>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</si>
  <si>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</si>
  <si>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</si>
  <si>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</si>
  <si>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</si>
  <si>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</si>
  <si>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</si>
  <si>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</si>
  <si>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</si>
  <si>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</si>
  <si>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</si>
  <si>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</si>
  <si>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</si>
  <si>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</si>
  <si>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</si>
  <si>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</si>
  <si>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</si>
  <si>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</si>
  <si>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</si>
  <si>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</si>
  <si>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</si>
  <si>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</si>
  <si>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</si>
  <si>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</si>
  <si>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</si>
  <si>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</si>
  <si>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</si>
  <si>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</si>
  <si>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</si>
  <si>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</si>
  <si>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</si>
  <si>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</si>
  <si>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</si>
  <si>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</si>
  <si>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</si>
  <si>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</si>
  <si>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</si>
  <si>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</si>
  <si>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</si>
  <si>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</si>
  <si>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</si>
  <si>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</si>
  <si>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</si>
  <si>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</si>
  <si>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</si>
  <si>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</si>
  <si>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</si>
  <si>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</si>
  <si>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</si>
  <si>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</si>
  <si>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</si>
  <si>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</si>
  <si>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</si>
  <si>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</si>
  <si>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</si>
  <si>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</si>
  <si>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</si>
  <si>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</si>
  <si>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</si>
  <si>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</si>
  <si>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</si>
  <si>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</si>
  <si>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</si>
  <si>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</si>
  <si>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</si>
  <si>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</si>
  <si>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</si>
  <si>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</si>
  <si>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</si>
  <si>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</si>
  <si>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</si>
  <si>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</si>
  <si>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</si>
  <si>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</si>
  <si>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</si>
  <si>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</si>
  <si>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</si>
  <si>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</si>
  <si>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</si>
  <si>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</si>
  <si>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</si>
  <si>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</si>
  <si>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</si>
  <si>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</si>
  <si>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</si>
  <si>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</si>
  <si>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</si>
  <si>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</si>
  <si>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</si>
  <si>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</si>
  <si>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</si>
  <si>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</si>
  <si>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</si>
  <si>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</si>
  <si>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</si>
  <si>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</si>
  <si>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</si>
  <si>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</si>
  <si>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</si>
  <si>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</si>
  <si>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</si>
  <si>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</si>
  <si>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</si>
  <si>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</si>
  <si>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</si>
  <si>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</si>
  <si>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</si>
  <si>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</si>
  <si>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</si>
  <si>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</si>
  <si>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</si>
  <si>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</si>
  <si>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</si>
  <si>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</si>
  <si>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</si>
  <si>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</si>
  <si>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</si>
  <si>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</si>
  <si>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</si>
  <si>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</si>
  <si>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</si>
  <si>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</si>
  <si>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</si>
  <si>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</si>
  <si>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</si>
  <si>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</si>
  <si>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</si>
  <si>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</si>
  <si>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</si>
  <si>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</si>
  <si>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</si>
  <si>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</si>
  <si>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</si>
  <si>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</si>
  <si>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</si>
  <si>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</si>
  <si>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</si>
  <si>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</si>
  <si>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</si>
  <si>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</si>
  <si>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</si>
  <si>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</si>
  <si>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</si>
  <si>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</si>
  <si>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</si>
  <si>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</si>
  <si>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</si>
  <si>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</si>
  <si>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</si>
  <si>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</si>
  <si>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</si>
  <si>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</si>
  <si>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</si>
  <si>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</si>
  <si>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</si>
  <si>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</si>
  <si>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</si>
  <si>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</si>
  <si>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</si>
  <si>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</si>
  <si>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</si>
  <si>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</si>
  <si>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</si>
  <si>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</si>
  <si>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</si>
  <si>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</si>
  <si>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</si>
  <si>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</si>
  <si>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</si>
  <si>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</si>
  <si>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</si>
  <si>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</si>
  <si>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</si>
  <si>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</si>
  <si>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</si>
  <si>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</si>
  <si>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</si>
  <si>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</si>
  <si>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</si>
  <si>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</si>
  <si>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</si>
  <si>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</si>
  <si>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</si>
  <si>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</si>
  <si>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</si>
  <si>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</si>
  <si>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</si>
  <si>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</si>
  <si>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</si>
  <si>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</si>
  <si>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</si>
  <si>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</si>
  <si>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</si>
  <si>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</si>
  <si>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</si>
  <si>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</si>
  <si>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</si>
  <si>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</si>
  <si>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</si>
  <si>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</si>
  <si>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</si>
  <si>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</si>
  <si>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</si>
  <si>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</si>
  <si>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</si>
  <si>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</si>
  <si>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</si>
  <si>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</si>
  <si>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</si>
  <si>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</si>
  <si>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</si>
  <si>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</si>
  <si>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</si>
  <si>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</si>
  <si>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</si>
  <si>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</si>
  <si>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</si>
  <si>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</si>
  <si>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</si>
  <si>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</si>
  <si>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</si>
  <si>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</si>
  <si>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</si>
  <si>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</si>
  <si>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</si>
  <si>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</si>
  <si>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</si>
  <si>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</si>
  <si>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</si>
  <si>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</si>
  <si>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</si>
  <si>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</si>
  <si>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</si>
  <si>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</si>
  <si>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</si>
  <si>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</si>
  <si>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</si>
  <si>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</si>
  <si>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</si>
  <si>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</si>
  <si>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</si>
  <si>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</si>
  <si>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</si>
  <si>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</si>
  <si>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</si>
  <si>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</si>
  <si>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</si>
  <si>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</si>
  <si>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</si>
  <si>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</si>
  <si>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</si>
  <si>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</si>
  <si>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</si>
  <si>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</si>
  <si>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</si>
  <si>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</si>
  <si>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</si>
  <si>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</si>
  <si>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</si>
  <si>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</si>
  <si>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</si>
  <si>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</si>
  <si>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</si>
  <si>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</si>
  <si>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</si>
  <si>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</si>
  <si>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</si>
  <si>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</si>
  <si>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</si>
  <si>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</si>
  <si>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</si>
  <si>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</si>
  <si>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</si>
  <si>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</si>
  <si>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</si>
  <si>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</si>
  <si>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</si>
  <si>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</si>
  <si>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</si>
  <si>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</si>
  <si>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</si>
  <si>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</si>
  <si>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</si>
  <si>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</si>
  <si>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</si>
  <si>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</si>
  <si>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</si>
  <si>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</si>
  <si>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</si>
  <si>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</si>
  <si>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</si>
  <si>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</si>
  <si>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</si>
  <si>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</si>
  <si>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</si>
  <si>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</si>
  <si>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</si>
  <si>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</si>
  <si>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</si>
  <si>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</si>
  <si>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</si>
  <si>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</si>
  <si>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</si>
  <si>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</si>
  <si>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</si>
  <si>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</si>
  <si>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</si>
  <si>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</si>
  <si>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</si>
  <si>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</si>
  <si>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</si>
  <si>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</si>
  <si>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</si>
  <si>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</si>
  <si>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</si>
  <si>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</si>
  <si>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</si>
  <si>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</si>
  <si>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</si>
  <si>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</si>
  <si>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</si>
  <si>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</si>
  <si>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</si>
  <si>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</si>
  <si>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</si>
  <si>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</si>
  <si>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</si>
  <si>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</si>
  <si>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</si>
  <si>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</si>
  <si>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</si>
  <si>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</si>
  <si>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</si>
  <si>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</si>
  <si>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</si>
  <si>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</si>
  <si>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</si>
  <si>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</si>
  <si>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</si>
  <si>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</si>
  <si>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</si>
  <si>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</si>
  <si>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</si>
  <si>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</si>
  <si>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</si>
  <si>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</si>
  <si>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</si>
  <si>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</si>
  <si>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</si>
  <si>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</si>
  <si>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</si>
  <si>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</si>
  <si>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</si>
  <si>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</si>
  <si>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</si>
  <si>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</si>
  <si>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</si>
  <si>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</si>
  <si>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</si>
  <si>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</si>
  <si>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</si>
  <si>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</si>
  <si>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</si>
  <si>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</si>
  <si>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</si>
  <si>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</si>
  <si>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</si>
  <si>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</si>
  <si>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</si>
  <si>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</si>
  <si>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</si>
  <si>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</si>
  <si>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</si>
  <si>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</si>
  <si>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</si>
  <si>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</si>
  <si>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</si>
  <si>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</si>
  <si>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</si>
  <si>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</si>
  <si>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</si>
  <si>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</si>
  <si>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</si>
  <si>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</si>
  <si>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</si>
  <si>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</si>
  <si>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</si>
  <si>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</si>
  <si>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</si>
  <si>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</si>
  <si>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</si>
  <si>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</si>
  <si>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</si>
  <si>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</si>
  <si>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</si>
  <si>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</si>
  <si>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</si>
  <si>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</si>
  <si>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</si>
  <si>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</si>
  <si>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</si>
  <si>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</si>
  <si>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</si>
  <si>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</si>
  <si>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</si>
  <si>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</si>
  <si>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</si>
  <si>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</si>
  <si>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</si>
  <si>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</si>
  <si>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</si>
  <si>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</si>
  <si>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</si>
  <si>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</si>
  <si>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</si>
  <si>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</si>
  <si>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</si>
  <si>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</si>
  <si>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</si>
  <si>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</si>
  <si>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</si>
  <si>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</si>
  <si>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</si>
  <si>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</si>
  <si>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</si>
  <si>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</si>
  <si>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</si>
  <si>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</si>
  <si>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</si>
  <si>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</si>
  <si>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</si>
  <si>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</si>
  <si>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</si>
  <si>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</si>
  <si>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</si>
  <si>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</si>
  <si>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</si>
  <si>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</si>
  <si>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</si>
  <si>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</si>
  <si>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</si>
  <si>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</si>
  <si>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</si>
  <si>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</si>
  <si>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</si>
  <si>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</si>
  <si>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</si>
  <si>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</si>
  <si>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</si>
  <si>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</si>
  <si>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</si>
  <si>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</si>
  <si>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</si>
  <si>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</si>
  <si>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</si>
  <si>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</si>
  <si>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</si>
  <si>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</si>
  <si>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</si>
  <si>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</si>
  <si>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</si>
  <si>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</si>
  <si>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</si>
  <si>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</si>
  <si>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</si>
  <si>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</si>
  <si>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</si>
  <si>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</si>
  <si>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</si>
  <si>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</si>
  <si>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</si>
  <si>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</si>
  <si>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</si>
  <si>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</si>
  <si>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</si>
  <si>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</si>
  <si>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</si>
  <si>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</si>
  <si>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</si>
  <si>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</si>
  <si>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</si>
  <si>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</si>
  <si>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</si>
  <si>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</si>
  <si>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</si>
  <si>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</si>
  <si>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</si>
  <si>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</si>
  <si>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</si>
  <si>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</si>
  <si>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</si>
  <si>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</si>
  <si>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</si>
  <si>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</si>
  <si>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</si>
  <si>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</si>
  <si>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</si>
  <si>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</si>
  <si>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</si>
  <si>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</si>
  <si>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</si>
  <si>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</si>
  <si>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</si>
  <si>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</si>
  <si>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</si>
  <si>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</si>
  <si>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</si>
  <si>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</si>
  <si>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</si>
  <si>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</si>
  <si>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</si>
  <si>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</si>
  <si>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</si>
  <si>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</si>
  <si>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</si>
  <si>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</si>
  <si>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</si>
  <si>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</si>
  <si>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</si>
  <si>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</si>
  <si>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</si>
  <si>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</si>
  <si>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</si>
  <si>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</si>
  <si>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</si>
  <si>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</si>
  <si>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</si>
  <si>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</si>
  <si>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</si>
  <si>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</si>
  <si>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</si>
  <si>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</si>
  <si>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</si>
  <si>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</si>
  <si>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</si>
  <si>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</si>
  <si>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</si>
  <si>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</si>
  <si>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</si>
  <si>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</si>
  <si>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</si>
  <si>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</si>
  <si>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</si>
  <si>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</si>
  <si>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</si>
  <si>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</si>
  <si>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</si>
  <si>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</si>
  <si>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</si>
  <si>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</si>
  <si>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</si>
  <si>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</si>
  <si>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</si>
  <si>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</si>
  <si>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</si>
  <si>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</si>
  <si>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</si>
  <si>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</si>
  <si>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</si>
  <si>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</si>
  <si>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</si>
  <si>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</si>
  <si>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</si>
  <si>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</si>
  <si>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</si>
  <si>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</si>
  <si>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</si>
  <si>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</si>
  <si>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</si>
  <si>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</si>
  <si>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</si>
  <si>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</si>
  <si>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</si>
  <si>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</si>
  <si>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</si>
  <si>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</si>
  <si>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</si>
  <si>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</si>
  <si>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</si>
  <si>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</si>
  <si>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</si>
  <si>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</si>
  <si>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</si>
  <si>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</si>
  <si>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</si>
  <si>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</si>
  <si>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</si>
  <si>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</si>
  <si>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</si>
  <si>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</si>
  <si>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</si>
  <si>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</si>
  <si>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</si>
  <si>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</si>
  <si>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</si>
  <si>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</si>
  <si>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</si>
  <si>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</si>
  <si>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</si>
  <si>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</si>
  <si>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</si>
  <si>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</si>
  <si>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</si>
  <si>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</si>
  <si>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</si>
  <si>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</si>
  <si>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</si>
  <si>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</si>
  <si>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</si>
  <si>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</si>
  <si>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</si>
  <si>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</si>
  <si>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</si>
  <si>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</si>
  <si>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</si>
  <si>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</si>
  <si>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</si>
  <si>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</si>
  <si>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</si>
  <si>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</si>
  <si>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</si>
  <si>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</si>
  <si>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</si>
  <si>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</si>
  <si>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</si>
  <si>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</si>
  <si>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</si>
  <si>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</si>
  <si>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</si>
  <si>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</si>
  <si>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</si>
  <si>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</si>
  <si>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</si>
  <si>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</si>
  <si>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</si>
  <si>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</si>
  <si>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</si>
  <si>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</si>
  <si>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</si>
  <si>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</si>
  <si>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</si>
  <si>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</si>
  <si>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</si>
  <si>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</si>
  <si>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</si>
  <si>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</si>
  <si>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</si>
  <si>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</si>
  <si>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</si>
  <si>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</si>
  <si>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</si>
  <si>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</si>
  <si>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</si>
  <si>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</si>
  <si>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</si>
  <si>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</si>
  <si>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</si>
  <si>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</si>
  <si>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</si>
  <si>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</si>
  <si>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</si>
  <si>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</si>
  <si>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</si>
  <si>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</si>
  <si>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</si>
  <si>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</si>
  <si>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</si>
  <si>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</si>
  <si>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</si>
  <si>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</si>
  <si>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</si>
  <si>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</si>
  <si>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</si>
  <si>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</si>
  <si>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</si>
  <si>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</si>
  <si>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</si>
  <si>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</si>
  <si>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</si>
  <si>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</si>
  <si>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</si>
  <si>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</si>
  <si>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</si>
  <si>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</si>
  <si>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</si>
  <si>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</si>
  <si>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</si>
  <si>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</si>
  <si>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</si>
  <si>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</si>
  <si>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</si>
  <si>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</si>
  <si>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</si>
  <si>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</si>
  <si>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</si>
  <si>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</si>
  <si>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</si>
  <si>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</si>
  <si>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</si>
  <si>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</si>
  <si>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</si>
  <si>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</si>
  <si>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</si>
  <si>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</si>
  <si>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</si>
  <si>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</si>
  <si>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</si>
  <si>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</si>
  <si>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</si>
  <si>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</si>
  <si>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</si>
  <si>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</si>
  <si>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</si>
  <si>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</si>
  <si>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</si>
  <si>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</si>
  <si>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</si>
  <si>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</si>
  <si>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</si>
  <si>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</si>
  <si>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</si>
  <si>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</si>
  <si>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</si>
  <si>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</si>
  <si>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</si>
  <si>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</si>
  <si>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</si>
  <si>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</si>
  <si>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</si>
  <si>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</si>
  <si>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</si>
  <si>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</si>
  <si>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</si>
  <si>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</si>
  <si>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</si>
  <si>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</si>
  <si>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</si>
  <si>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</si>
  <si>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</si>
  <si>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</si>
  <si>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</si>
  <si>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</si>
  <si>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</si>
  <si>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</si>
  <si>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</si>
  <si>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</si>
  <si>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</si>
  <si>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</si>
  <si>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</si>
  <si>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</si>
  <si>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</si>
  <si>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</si>
  <si>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</si>
  <si>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</si>
  <si>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</si>
  <si>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</si>
  <si>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</si>
  <si>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</si>
  <si>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</si>
  <si>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</si>
  <si>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</si>
  <si>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</si>
  <si>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</si>
  <si>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</si>
  <si>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</si>
  <si>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</si>
  <si>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</si>
  <si>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</si>
  <si>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</si>
  <si>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</si>
  <si>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</si>
  <si>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</si>
  <si>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</si>
  <si>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</si>
  <si>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</si>
  <si>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</si>
  <si>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</si>
  <si>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</si>
  <si>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</si>
  <si>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</si>
  <si>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</si>
  <si>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</si>
  <si>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</si>
  <si>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</si>
  <si>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</si>
  <si>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</si>
  <si>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</si>
  <si>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</si>
  <si>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</si>
  <si>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</si>
  <si>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</si>
  <si>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</si>
  <si>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</si>
  <si>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</si>
  <si>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</si>
  <si>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</si>
  <si>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</si>
  <si>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</si>
  <si>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</si>
  <si>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</si>
  <si>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</si>
  <si>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</si>
  <si>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</si>
  <si>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</si>
  <si>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</si>
  <si>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</si>
  <si>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</si>
  <si>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</si>
  <si>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</si>
  <si>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</si>
  <si>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</si>
  <si>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</si>
  <si>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</si>
  <si>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</si>
  <si>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</si>
  <si>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</si>
  <si>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</si>
  <si>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</si>
  <si>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</si>
  <si>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</si>
  <si>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</si>
  <si>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</si>
  <si>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</si>
  <si>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</si>
  <si>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</si>
  <si>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</si>
  <si>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</si>
  <si>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</si>
  <si>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</si>
  <si>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</si>
  <si>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</si>
  <si>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</si>
  <si>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</si>
  <si>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</si>
  <si>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</si>
  <si>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</si>
  <si>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</si>
  <si>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</si>
  <si>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</si>
  <si>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</si>
  <si>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</si>
  <si>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</si>
  <si>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</si>
  <si>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</si>
  <si>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</si>
  <si>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</si>
  <si>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</si>
  <si>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</si>
  <si>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</si>
  <si>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</si>
  <si>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</si>
  <si>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</si>
  <si>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</si>
  <si>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</si>
  <si>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</si>
  <si>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</si>
  <si>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</si>
  <si>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</si>
  <si>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</si>
  <si>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</si>
  <si>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</si>
  <si>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</si>
  <si>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</si>
  <si>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</si>
  <si>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</si>
  <si>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</si>
  <si>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</si>
  <si>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</si>
  <si>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</si>
  <si>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</si>
  <si>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</si>
  <si>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</si>
  <si>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</si>
  <si>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</si>
  <si>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</si>
  <si>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</si>
  <si>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</si>
  <si>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</si>
  <si>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</si>
  <si>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</si>
  <si>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</si>
  <si>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</si>
  <si>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</si>
  <si>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</si>
  <si>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</si>
  <si>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</si>
  <si>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</si>
  <si>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</si>
  <si>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</si>
  <si>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</si>
  <si>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</si>
  <si>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</si>
  <si>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</si>
  <si>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</si>
  <si>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</si>
  <si>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</si>
  <si>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</si>
  <si>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</si>
  <si>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</si>
  <si>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</si>
  <si>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</si>
  <si>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</si>
  <si>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</si>
  <si>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</si>
  <si>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</si>
  <si>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</si>
  <si>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</si>
  <si>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</si>
  <si>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</si>
  <si>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</si>
  <si>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</si>
  <si>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</si>
  <si>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</si>
  <si>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</si>
  <si>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</si>
  <si>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</si>
  <si>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</si>
  <si>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</si>
  <si>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</si>
  <si>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</si>
  <si>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</si>
  <si>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</si>
  <si>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</si>
  <si>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</si>
  <si>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</si>
  <si>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</si>
  <si>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</si>
  <si>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</si>
  <si>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</si>
  <si>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</si>
  <si>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</si>
  <si>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</si>
  <si>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</si>
  <si>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</si>
  <si>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</si>
  <si>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</si>
  <si>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</si>
  <si>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</si>
  <si>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</si>
  <si>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</si>
  <si>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</si>
  <si>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</si>
  <si>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</si>
  <si>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</si>
  <si>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</si>
  <si>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</si>
  <si>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</si>
  <si>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</si>
  <si>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</si>
  <si>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</si>
  <si>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</si>
  <si>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</si>
  <si>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</si>
  <si>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</si>
  <si>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</si>
  <si>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</si>
  <si>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</si>
  <si>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</si>
  <si>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</si>
  <si>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</si>
  <si>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</si>
  <si>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</si>
  <si>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</si>
  <si>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</si>
  <si>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</si>
  <si>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</si>
  <si>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</si>
  <si>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</si>
  <si>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</si>
  <si>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</si>
  <si>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</si>
  <si>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</si>
  <si>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</si>
  <si>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</si>
  <si>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</si>
  <si>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</si>
  <si>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</si>
  <si>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</si>
  <si>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</si>
  <si>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</si>
  <si>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</si>
  <si>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</si>
  <si>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</si>
  <si>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</si>
  <si>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</si>
  <si>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</si>
  <si>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</si>
  <si>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</si>
  <si>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</si>
  <si>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</si>
  <si>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</si>
  <si>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</si>
  <si>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</si>
  <si>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</si>
  <si>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</si>
  <si>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</si>
  <si>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</si>
  <si>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</si>
  <si>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</si>
  <si>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</si>
  <si>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</si>
  <si>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</si>
  <si>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</si>
  <si>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</si>
  <si>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</si>
  <si>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</si>
  <si>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</si>
  <si>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</si>
  <si>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</si>
  <si>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</si>
  <si>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</si>
  <si>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</si>
  <si>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</si>
  <si>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</si>
  <si>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</si>
  <si>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</si>
  <si>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</si>
  <si>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</si>
  <si>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</si>
  <si>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</si>
  <si>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</si>
  <si>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</si>
  <si>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</si>
  <si>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</si>
  <si>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</si>
  <si>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</si>
  <si>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</si>
  <si>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</si>
  <si>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</si>
  <si>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</si>
  <si>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</si>
  <si>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</si>
  <si>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</si>
  <si>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</si>
  <si>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</si>
  <si>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</si>
  <si>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</si>
  <si>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</si>
  <si>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</si>
  <si>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</si>
  <si>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</si>
  <si>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</si>
  <si>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</si>
  <si>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</si>
  <si>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</si>
  <si>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</si>
  <si>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</si>
  <si>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</si>
  <si>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</si>
  <si>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</si>
  <si>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</si>
  <si>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</si>
  <si>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</si>
  <si>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</si>
  <si>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</si>
  <si>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</si>
  <si>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</si>
  <si>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</si>
  <si>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</si>
  <si>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</si>
  <si>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</si>
  <si>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</si>
  <si>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</si>
  <si>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</si>
  <si>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</si>
  <si>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</si>
  <si>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</si>
  <si>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</si>
  <si>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</si>
  <si>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</si>
  <si>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</si>
  <si>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</si>
  <si>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</si>
  <si>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</si>
  <si>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</si>
  <si>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</si>
  <si>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</si>
  <si>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</si>
  <si>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</si>
  <si>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</si>
  <si>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</si>
  <si>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</si>
  <si>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</si>
  <si>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</si>
  <si>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</si>
  <si>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</si>
  <si>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</si>
  <si>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</si>
  <si>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</si>
  <si>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</si>
  <si>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</si>
  <si>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</si>
  <si>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</si>
  <si>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</si>
  <si>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</si>
  <si>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</si>
  <si>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</si>
  <si>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</si>
  <si>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</si>
  <si>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</si>
  <si>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</si>
  <si>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</si>
  <si>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</si>
  <si>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</si>
  <si>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</si>
  <si>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</si>
  <si>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</si>
  <si>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</si>
  <si>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</si>
  <si>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</si>
  <si>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</si>
  <si>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</si>
  <si>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</si>
  <si>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</si>
  <si>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</si>
  <si>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</si>
  <si>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</si>
  <si>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</si>
  <si>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</si>
  <si>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</si>
  <si>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</si>
  <si>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</si>
  <si>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</si>
  <si>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</si>
  <si>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</si>
  <si>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</si>
  <si>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</si>
  <si>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</si>
  <si>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</si>
  <si>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</si>
  <si>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</si>
  <si>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</si>
  <si>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</si>
  <si>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</si>
  <si>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</si>
  <si>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</si>
  <si>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</si>
  <si>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</si>
  <si>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</si>
  <si>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</si>
  <si>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</si>
  <si>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</si>
  <si>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</si>
  <si>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</si>
  <si>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</si>
  <si>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</si>
  <si>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</si>
  <si>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</si>
  <si>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</si>
  <si>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</si>
  <si>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</si>
  <si>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</si>
  <si>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</si>
  <si>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</si>
  <si>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</si>
  <si>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</si>
  <si>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</si>
  <si>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</si>
  <si>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</si>
  <si>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</si>
  <si>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</si>
  <si>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</si>
  <si>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</si>
  <si>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</si>
  <si>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</si>
  <si>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</si>
  <si>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</si>
  <si>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</si>
  <si>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</si>
  <si>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</si>
  <si>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</si>
  <si>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</si>
  <si>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</si>
  <si>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</si>
  <si>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</si>
  <si>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</si>
  <si>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</si>
  <si>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</si>
  <si>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</si>
  <si>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</si>
  <si>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</si>
  <si>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</si>
  <si>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</si>
  <si>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</si>
  <si>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</si>
  <si>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</si>
  <si>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</si>
  <si>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</si>
  <si>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</si>
  <si>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</si>
  <si>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</si>
  <si>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</si>
  <si>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</si>
  <si>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</si>
  <si>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</si>
  <si>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</si>
  <si>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</si>
  <si>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</si>
  <si>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</si>
  <si>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</si>
  <si>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</si>
  <si>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</si>
  <si>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</si>
  <si>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</si>
  <si>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</si>
  <si>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</si>
  <si>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</si>
  <si>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</si>
  <si>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</si>
  <si>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</si>
  <si>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</si>
  <si>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</si>
  <si>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</si>
  <si>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</si>
  <si>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</si>
  <si>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</si>
  <si>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</si>
  <si>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</si>
  <si>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</si>
  <si>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</si>
  <si>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</si>
  <si>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</si>
  <si>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</si>
  <si>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</si>
  <si>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</si>
  <si>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</si>
  <si>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</si>
  <si>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</si>
  <si>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</si>
  <si>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</si>
  <si>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</si>
  <si>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</si>
  <si>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</si>
  <si>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</si>
  <si>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</si>
  <si>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</si>
  <si>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</si>
  <si>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</si>
  <si>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</si>
  <si>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</si>
  <si>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</si>
  <si>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</si>
  <si>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</si>
  <si>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</si>
  <si>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</si>
  <si>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</si>
  <si>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</si>
  <si>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</si>
  <si>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</si>
  <si>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</si>
  <si>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</si>
  <si>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</si>
  <si>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</si>
  <si>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</si>
  <si>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</si>
  <si>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</si>
  <si>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</si>
  <si>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</si>
  <si>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</si>
  <si>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</si>
  <si>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</si>
  <si>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</si>
  <si>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</si>
  <si>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</si>
  <si>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</si>
  <si>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</si>
  <si>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</si>
  <si>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</si>
  <si>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</si>
  <si>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</si>
  <si>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</si>
  <si>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</si>
  <si>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</si>
  <si>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</si>
  <si>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</si>
  <si>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</si>
  <si>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</si>
  <si>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</si>
  <si>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</si>
  <si>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</si>
  <si>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</si>
  <si>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</si>
  <si>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</si>
  <si>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</si>
  <si>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</si>
  <si>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</si>
  <si>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</si>
  <si>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</si>
  <si>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</si>
  <si>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</si>
  <si>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</si>
  <si>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</si>
  <si>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</si>
  <si>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</si>
  <si>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</si>
  <si>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</si>
  <si>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</si>
  <si>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</si>
  <si>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</si>
  <si>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</si>
  <si>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</si>
  <si>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</si>
  <si>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</si>
  <si>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</si>
  <si>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</si>
  <si>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</si>
  <si>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</si>
  <si>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</si>
  <si>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</si>
  <si>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</si>
  <si>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</si>
  <si>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</si>
  <si>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</si>
  <si>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</si>
  <si>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</si>
  <si>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</si>
  <si>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</si>
  <si>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</si>
  <si>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</si>
  <si>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</si>
  <si>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</si>
  <si>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</si>
  <si>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</si>
  <si>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</si>
  <si>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</si>
  <si>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</si>
  <si>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</si>
  <si>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</si>
  <si>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</si>
  <si>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</si>
  <si>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</si>
  <si>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</si>
  <si>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</si>
  <si>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</si>
  <si>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</si>
  <si>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</si>
  <si>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</si>
  <si>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</si>
  <si>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</si>
  <si>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</si>
  <si>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</si>
  <si>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</si>
  <si>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</si>
  <si>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</si>
  <si>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</si>
  <si>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</si>
  <si>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</si>
  <si>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</si>
  <si>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</si>
  <si>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</si>
  <si>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</si>
  <si>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</si>
  <si>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</si>
  <si>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</si>
  <si>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</si>
  <si>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</si>
  <si>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</si>
  <si>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</si>
  <si>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</si>
  <si>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</si>
  <si>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</si>
  <si>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</si>
  <si>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</si>
  <si>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</si>
  <si>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</si>
  <si>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</si>
  <si>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</si>
  <si>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</si>
  <si>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</si>
  <si>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</si>
  <si>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</si>
  <si>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</si>
  <si>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</si>
  <si>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</si>
  <si>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</si>
  <si>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</si>
  <si>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</si>
  <si>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</si>
  <si>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</si>
  <si>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</si>
  <si>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</si>
  <si>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</si>
  <si>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</si>
  <si>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</si>
  <si>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</si>
  <si>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</si>
  <si>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</si>
  <si>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</si>
  <si>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</si>
  <si>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</si>
  <si>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</si>
  <si>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</si>
  <si>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</si>
  <si>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</si>
  <si>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</si>
  <si>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</si>
  <si>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</si>
  <si>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</si>
  <si>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</si>
  <si>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</si>
  <si>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</si>
  <si>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</si>
  <si>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</si>
  <si>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</si>
  <si>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</si>
  <si>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</si>
  <si>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</si>
  <si>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</si>
  <si>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</si>
  <si>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</si>
  <si>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</si>
  <si>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</si>
  <si>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</si>
  <si>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</si>
  <si>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</si>
  <si>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</si>
  <si>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</si>
  <si>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</si>
  <si>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</si>
  <si>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</si>
  <si>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</si>
  <si>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</si>
  <si>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</si>
  <si>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</si>
  <si>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</si>
  <si>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</si>
  <si>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</si>
  <si>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</si>
  <si>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</si>
  <si>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</si>
  <si>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</si>
  <si>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</si>
  <si>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</si>
  <si>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</si>
  <si>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</si>
  <si>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</si>
  <si>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</si>
  <si>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</si>
  <si>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</si>
  <si>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</si>
  <si>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</si>
  <si>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</si>
  <si>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</si>
  <si>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</si>
  <si>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</si>
  <si>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</si>
  <si>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</si>
  <si>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</si>
  <si>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</si>
  <si>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</si>
  <si>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</si>
  <si>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</si>
  <si>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</si>
  <si>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</si>
  <si>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</si>
  <si>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</si>
  <si>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</si>
  <si>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</si>
  <si>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</si>
  <si>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</si>
  <si>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</si>
  <si>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</si>
  <si>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</si>
  <si>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</si>
  <si>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</si>
  <si>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</si>
  <si>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</si>
  <si>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</si>
  <si>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</si>
  <si>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</si>
  <si>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</si>
  <si>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</si>
  <si>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</si>
  <si>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</si>
  <si>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</si>
  <si>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</si>
  <si>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</si>
  <si>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</si>
  <si>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</si>
  <si>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</si>
  <si>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</si>
  <si>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</si>
  <si>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</si>
  <si>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</si>
  <si>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</si>
  <si>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</si>
  <si>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</si>
  <si>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</si>
  <si>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</si>
  <si>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</si>
  <si>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</si>
  <si>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</si>
  <si>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</si>
  <si>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</si>
  <si>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</si>
  <si>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</si>
  <si>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</si>
  <si>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</si>
  <si>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</si>
  <si>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</si>
  <si>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</si>
  <si>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</si>
  <si>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</si>
  <si>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</si>
  <si>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</si>
  <si>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</si>
  <si>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</si>
  <si>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</si>
  <si>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</si>
  <si>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</si>
  <si>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</si>
  <si>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</si>
  <si>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</si>
  <si>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</si>
  <si>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</si>
  <si>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</si>
  <si>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</si>
  <si>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</si>
  <si>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</si>
  <si>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</si>
  <si>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</si>
  <si>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</si>
  <si>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</si>
  <si>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</si>
  <si>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</si>
  <si>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</si>
  <si>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</si>
  <si>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</si>
  <si>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</si>
  <si>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</si>
  <si>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</si>
  <si>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</si>
  <si>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</si>
  <si>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</si>
  <si>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</si>
  <si>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</si>
  <si>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</si>
  <si>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</si>
  <si>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</si>
  <si>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</si>
  <si>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</si>
  <si>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</si>
  <si>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</si>
  <si>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</si>
  <si>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</si>
  <si>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</si>
  <si>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</si>
  <si>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</si>
  <si>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</si>
  <si>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</si>
  <si>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</si>
  <si>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</si>
  <si>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</si>
  <si>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</si>
  <si>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</si>
  <si>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</si>
  <si>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</si>
  <si>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</si>
  <si>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</si>
  <si>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</si>
  <si>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</si>
  <si>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</si>
  <si>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</si>
  <si>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</si>
  <si>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</si>
  <si>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</si>
  <si>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</si>
  <si>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</si>
  <si>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</si>
  <si>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</si>
  <si>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</si>
  <si>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</si>
  <si>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</si>
  <si>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</si>
  <si>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</si>
  <si>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</si>
  <si>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</si>
  <si>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</si>
  <si>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</si>
  <si>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</si>
  <si>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</si>
  <si>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</si>
  <si>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</si>
  <si>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</si>
  <si>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</si>
  <si>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</si>
  <si>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</si>
  <si>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</si>
  <si>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</si>
  <si>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</si>
  <si>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</si>
  <si>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</si>
  <si>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</si>
  <si>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</si>
  <si>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</si>
  <si>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</si>
  <si>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</si>
  <si>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</si>
  <si>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</si>
  <si>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</si>
  <si>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</si>
  <si>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</si>
  <si>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</si>
  <si>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</si>
  <si>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</si>
  <si>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</si>
  <si>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</si>
  <si>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</si>
  <si>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</si>
  <si>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</si>
  <si>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</si>
  <si>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</si>
  <si>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</si>
  <si>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</si>
  <si>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</si>
  <si>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</si>
  <si>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</si>
  <si>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</si>
  <si>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</si>
  <si>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</si>
  <si>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</si>
  <si>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</si>
  <si>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</si>
  <si>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</si>
  <si>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</si>
  <si>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</si>
  <si>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</si>
  <si>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</si>
  <si>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</si>
  <si>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</si>
  <si>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</si>
  <si>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</si>
  <si>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</si>
  <si>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</si>
  <si>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</si>
  <si>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</si>
  <si>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</si>
  <si>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</si>
  <si>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</si>
  <si>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</si>
  <si>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</si>
  <si>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</si>
  <si>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</si>
  <si>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</si>
  <si>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</si>
  <si>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</si>
  <si>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</si>
  <si>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</si>
  <si>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</si>
  <si>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</si>
  <si>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</si>
  <si>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</si>
  <si>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</si>
  <si>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</si>
  <si>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</si>
  <si>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</si>
  <si>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</si>
  <si>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</si>
  <si>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</si>
  <si>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</si>
  <si>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</si>
  <si>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</si>
  <si>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</si>
  <si>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</si>
  <si>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</si>
  <si>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</si>
  <si>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</si>
  <si>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</si>
  <si>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</si>
  <si>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</si>
  <si>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</si>
  <si>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</si>
  <si>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</si>
  <si>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</si>
  <si>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</si>
  <si>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</si>
  <si>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</si>
  <si>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</si>
  <si>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</si>
  <si>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</si>
  <si>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</si>
  <si>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</si>
  <si>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</si>
  <si>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</si>
  <si>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</si>
  <si>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</si>
  <si>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</si>
  <si>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</si>
  <si>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</si>
  <si>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</si>
  <si>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</si>
  <si>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</si>
  <si>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</si>
  <si>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</si>
  <si>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</si>
  <si>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</si>
  <si>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</si>
  <si>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</si>
  <si>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</si>
  <si>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</si>
  <si>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</si>
  <si>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</si>
  <si>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</si>
  <si>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</si>
  <si>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</si>
  <si>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</si>
  <si>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</si>
  <si>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</si>
  <si>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</si>
  <si>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</si>
  <si>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</si>
  <si>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</si>
  <si>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</si>
  <si>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</si>
  <si>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</si>
  <si>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</si>
  <si>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</si>
  <si>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</si>
  <si>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</si>
  <si>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</si>
  <si>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</si>
  <si>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</si>
  <si>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</si>
  <si>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</si>
  <si>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</si>
  <si>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</si>
  <si>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</si>
  <si>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</si>
  <si>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</si>
  <si>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</si>
  <si>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</si>
  <si>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</si>
  <si>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</si>
  <si>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</si>
  <si>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</si>
  <si>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</si>
  <si>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</si>
  <si>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</si>
  <si>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</si>
  <si>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</si>
  <si>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</si>
  <si>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</si>
  <si>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</si>
  <si>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</si>
  <si>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</si>
  <si>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</si>
  <si>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</si>
  <si>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</si>
  <si>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</si>
  <si>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</si>
  <si>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</si>
  <si>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</si>
  <si>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</si>
  <si>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</si>
  <si>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</si>
  <si>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</si>
  <si>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</si>
  <si>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</si>
  <si>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</si>
  <si>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</si>
  <si>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</si>
  <si>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</si>
  <si>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</si>
  <si>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</si>
  <si>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</si>
  <si>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</si>
  <si>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</si>
  <si>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</si>
  <si>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</si>
  <si>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</si>
  <si>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</si>
  <si>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</si>
  <si>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</si>
  <si>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</si>
  <si>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</si>
  <si>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</si>
  <si>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</si>
  <si>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</si>
  <si>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</si>
  <si>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</si>
  <si>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</si>
  <si>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</si>
  <si>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</si>
  <si>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</si>
  <si>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</si>
  <si>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</si>
  <si>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</si>
  <si>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</si>
  <si>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</si>
  <si>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</si>
  <si>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</si>
  <si>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</si>
  <si>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</si>
  <si>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</si>
  <si>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</si>
  <si>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</si>
  <si>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</si>
  <si>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</si>
  <si>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</si>
  <si>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</si>
  <si>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</si>
  <si>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</si>
  <si>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</si>
  <si>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</si>
  <si>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</si>
  <si>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</si>
  <si>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</si>
  <si>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</si>
  <si>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</si>
  <si>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</si>
  <si>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</si>
  <si>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</si>
  <si>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</si>
  <si>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</si>
  <si>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</si>
  <si>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</si>
  <si>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</si>
  <si>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</si>
  <si>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</si>
  <si>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</si>
  <si>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</si>
  <si>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</si>
  <si>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</si>
  <si>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</si>
  <si>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</si>
  <si>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</si>
  <si>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</si>
  <si>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</si>
  <si>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</si>
  <si>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</si>
  <si>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</si>
  <si>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</si>
  <si>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</si>
  <si>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</si>
  <si>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</si>
  <si>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</si>
  <si>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</si>
  <si>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</si>
  <si>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</si>
  <si>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</si>
  <si>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</si>
  <si>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</si>
  <si>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</si>
  <si>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</si>
  <si>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</si>
  <si>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</si>
  <si>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</si>
  <si>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</si>
  <si>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</si>
  <si>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</si>
  <si>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</si>
  <si>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</si>
  <si>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</si>
  <si>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</si>
  <si>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</si>
  <si>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</si>
  <si>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</si>
  <si>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</si>
  <si>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</si>
  <si>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</si>
  <si>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</si>
  <si>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</si>
  <si>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</si>
  <si>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</si>
  <si>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</si>
  <si>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</si>
  <si>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</si>
  <si>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</si>
  <si>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</si>
  <si>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</si>
  <si>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</si>
  <si>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</si>
  <si>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</si>
  <si>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</si>
  <si>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</si>
  <si>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</si>
  <si>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</si>
  <si>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</si>
  <si>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</si>
  <si>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</si>
  <si>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</si>
  <si>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</si>
  <si>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</si>
  <si>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</si>
  <si>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</si>
  <si>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</si>
  <si>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</si>
  <si>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</si>
  <si>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</si>
  <si>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</si>
  <si>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</si>
  <si>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</si>
  <si>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</si>
  <si>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</si>
  <si>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</si>
  <si>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</si>
  <si>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</si>
  <si>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</si>
  <si>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</si>
  <si>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</si>
  <si>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</si>
  <si>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</si>
  <si>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</si>
  <si>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</si>
  <si>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</si>
  <si>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</si>
  <si>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</si>
  <si>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</si>
  <si>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</si>
  <si>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</si>
  <si>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</si>
  <si>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</si>
  <si>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</si>
  <si>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</si>
  <si>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</si>
  <si>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</si>
  <si>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</si>
  <si>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</si>
  <si>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</si>
  <si>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</si>
  <si>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</si>
  <si>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</si>
  <si>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</si>
  <si>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</si>
  <si>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</si>
  <si>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</si>
  <si>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</si>
  <si>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</si>
  <si>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</si>
  <si>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</si>
  <si>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</si>
  <si>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</si>
  <si>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</si>
  <si>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</si>
  <si>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</si>
  <si>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</si>
  <si>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</si>
  <si>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</si>
  <si>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</si>
  <si>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</si>
  <si>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</si>
  <si>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</si>
  <si>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</si>
  <si>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</si>
  <si>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</si>
  <si>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</si>
  <si>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</si>
  <si>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</si>
  <si>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</si>
  <si>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</si>
  <si>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</si>
  <si>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</si>
  <si>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</si>
  <si>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</si>
  <si>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</si>
  <si>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</si>
  <si>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</si>
  <si>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</si>
  <si>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</si>
  <si>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</si>
  <si>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</si>
  <si>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</si>
  <si>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</si>
  <si>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</si>
  <si>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</si>
  <si>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</si>
  <si>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</si>
  <si>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</si>
  <si>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</si>
  <si>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</si>
  <si>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</si>
  <si>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</si>
  <si>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</si>
  <si>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</si>
  <si>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</si>
  <si>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</si>
  <si>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</si>
  <si>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</si>
  <si>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</si>
  <si>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</si>
  <si>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</si>
  <si>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</si>
  <si>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</si>
  <si>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</si>
  <si>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</si>
  <si>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</si>
  <si>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</si>
  <si>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</si>
  <si>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</si>
  <si>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</si>
  <si>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</si>
  <si>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</si>
  <si>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</si>
  <si>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</si>
  <si>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</si>
  <si>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</si>
  <si>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</si>
  <si>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</si>
  <si>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</si>
  <si>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</si>
  <si>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</si>
  <si>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</si>
  <si>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</si>
  <si>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</si>
  <si>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</si>
  <si>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</si>
  <si>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</si>
  <si>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</si>
  <si>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</si>
  <si>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</si>
  <si>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</si>
  <si>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</si>
  <si>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</si>
  <si>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</si>
  <si>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</si>
  <si>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</si>
  <si>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</si>
  <si>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</si>
  <si>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</si>
  <si>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</si>
  <si>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</si>
  <si>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</si>
  <si>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</si>
  <si>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</si>
  <si>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</si>
  <si>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</si>
  <si>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</si>
  <si>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</si>
  <si>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</si>
  <si>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</si>
  <si>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</si>
  <si>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</si>
  <si>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</si>
  <si>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</si>
  <si>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</si>
  <si>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</si>
  <si>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</si>
  <si>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</si>
  <si>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</si>
  <si>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</si>
  <si>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</si>
  <si>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</si>
  <si>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</si>
  <si>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</si>
  <si>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</si>
  <si>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</si>
  <si>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</si>
  <si>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</si>
  <si>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</si>
  <si>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</si>
  <si>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</si>
  <si>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</si>
  <si>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</si>
  <si>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</si>
  <si>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</si>
  <si>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</si>
  <si>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</si>
  <si>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</si>
  <si>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</si>
  <si>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</si>
  <si>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</si>
  <si>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</si>
  <si>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</si>
  <si>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</si>
  <si>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</si>
  <si>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</si>
  <si>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</si>
  <si>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</si>
  <si>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</si>
  <si>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</si>
  <si>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</si>
  <si>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</si>
  <si>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</si>
  <si>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</si>
  <si>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</si>
  <si>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</si>
  <si>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</si>
  <si>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</si>
  <si>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</si>
  <si>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</si>
  <si>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</si>
  <si>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</si>
  <si>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</si>
  <si>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</si>
  <si>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</si>
  <si>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</si>
  <si>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</si>
  <si>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</si>
  <si>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</si>
  <si>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</si>
  <si>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</si>
  <si>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</si>
  <si>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</si>
  <si>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</si>
  <si>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</si>
  <si>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</si>
  <si>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</si>
  <si>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</si>
  <si>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</si>
  <si>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</si>
  <si>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</si>
  <si>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</si>
  <si>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</si>
  <si>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</si>
  <si>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</si>
  <si>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</si>
  <si>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</si>
  <si>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</si>
  <si>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</si>
  <si>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</si>
  <si>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</si>
  <si>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</si>
  <si>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</si>
  <si>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</si>
  <si>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</si>
  <si>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</si>
  <si>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</si>
  <si>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</si>
  <si>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</si>
  <si>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</si>
  <si>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</si>
  <si>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</si>
  <si>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</si>
  <si>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</si>
  <si>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</si>
  <si>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</si>
  <si>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</si>
  <si>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</si>
  <si>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</si>
  <si>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</si>
  <si>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</si>
  <si>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</si>
  <si>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</si>
  <si>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</si>
  <si>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</si>
  <si>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</si>
  <si>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</si>
  <si>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</si>
  <si>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</si>
  <si>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</si>
  <si>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</si>
  <si>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</si>
  <si>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</si>
  <si>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</si>
  <si>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</si>
  <si>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</si>
  <si>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</si>
  <si>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</si>
  <si>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</si>
  <si>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</si>
  <si>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</si>
  <si>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</si>
  <si>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</si>
  <si>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</si>
  <si>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</si>
  <si>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</si>
  <si>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</si>
  <si>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</si>
  <si>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</si>
  <si>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</si>
  <si>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</si>
  <si>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</si>
  <si>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</si>
  <si>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</si>
  <si>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</si>
  <si>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</si>
  <si>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</si>
  <si>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</si>
  <si>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</si>
  <si>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</si>
  <si>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</si>
  <si>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</si>
  <si>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</si>
  <si>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</si>
  <si>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</si>
  <si>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</si>
  <si>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</si>
  <si>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</si>
  <si>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</si>
  <si>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</si>
  <si>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</si>
  <si>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</si>
  <si>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</si>
  <si>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</si>
  <si>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</si>
  <si>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</si>
  <si>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</si>
  <si>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</si>
  <si>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</si>
  <si>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</si>
  <si>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</si>
  <si>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</si>
  <si>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</si>
  <si>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</si>
  <si>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</si>
  <si>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</si>
  <si>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</si>
  <si>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</si>
  <si>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</si>
  <si>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</si>
  <si>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</si>
  <si>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</si>
  <si>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</si>
  <si>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</si>
  <si>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</si>
  <si>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</si>
  <si>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</si>
  <si>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</si>
  <si>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</si>
  <si>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</si>
  <si>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</si>
  <si>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</si>
  <si>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</si>
  <si>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</si>
  <si>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</si>
  <si>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</si>
  <si>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</si>
  <si>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</si>
  <si>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</si>
  <si>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</si>
  <si>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</si>
  <si>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</si>
  <si>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</si>
  <si>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</si>
  <si>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</si>
  <si>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</si>
  <si>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</si>
  <si>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</si>
  <si>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</si>
  <si>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</si>
  <si>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</si>
  <si>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</si>
  <si>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</si>
  <si>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</si>
  <si>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</si>
  <si>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</si>
  <si>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</si>
  <si>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</si>
  <si>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</si>
  <si>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</si>
  <si>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</si>
  <si>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</si>
  <si>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</si>
  <si>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</si>
  <si>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</si>
  <si>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</si>
  <si>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</si>
  <si>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</si>
  <si>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</si>
  <si>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</si>
  <si>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</si>
  <si>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</si>
  <si>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</si>
  <si>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</si>
  <si>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</si>
  <si>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</si>
  <si>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</si>
  <si>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</si>
  <si>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</si>
  <si>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</si>
  <si>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</si>
  <si>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</si>
  <si>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</si>
  <si>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</si>
  <si>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</si>
  <si>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</si>
  <si>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</si>
  <si>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</si>
  <si>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</si>
  <si>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</si>
  <si>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</si>
  <si>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</si>
  <si>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</si>
  <si>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</si>
  <si>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</si>
  <si>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</si>
  <si>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</si>
  <si>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</si>
  <si>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</si>
  <si>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</si>
  <si>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</si>
  <si>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</si>
  <si>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</si>
  <si>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</si>
  <si>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</si>
  <si>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</si>
  <si>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</si>
  <si>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</si>
  <si>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</si>
  <si>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</si>
  <si>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</si>
  <si>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</si>
  <si>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</si>
  <si>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</si>
  <si>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</si>
  <si>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</si>
  <si>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</si>
  <si>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</si>
  <si>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</si>
  <si>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</si>
  <si>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</si>
  <si>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</si>
  <si>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</si>
  <si>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</si>
  <si>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</si>
  <si>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</si>
  <si>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</si>
  <si>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</si>
  <si>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</si>
  <si>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</si>
  <si>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</si>
  <si>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</si>
  <si>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</si>
  <si>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</si>
  <si>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</si>
  <si>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</si>
  <si>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</si>
  <si>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</si>
  <si>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</si>
  <si>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</si>
  <si>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</si>
  <si>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</si>
  <si>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</si>
  <si>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</si>
  <si>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</si>
  <si>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</si>
  <si>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</si>
  <si>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</si>
  <si>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</si>
  <si>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</si>
  <si>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</si>
  <si>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</si>
  <si>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</si>
  <si>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</si>
  <si>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</si>
  <si>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</si>
  <si>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</si>
  <si>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</si>
  <si>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</si>
  <si>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</si>
  <si>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</si>
  <si>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</si>
  <si>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</si>
  <si>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</si>
  <si>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</si>
  <si>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</si>
  <si>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</si>
  <si>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</si>
  <si>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</si>
  <si>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</si>
  <si>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</si>
  <si>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</si>
  <si>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</si>
  <si>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</si>
  <si>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</si>
  <si>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</si>
  <si>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</si>
  <si>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</si>
  <si>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</si>
  <si>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</si>
  <si>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</si>
  <si>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</si>
  <si>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</si>
  <si>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</si>
  <si>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</si>
  <si>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</si>
  <si>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</si>
  <si>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</si>
  <si>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</si>
  <si>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</si>
  <si>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</si>
  <si>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</si>
  <si>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</si>
  <si>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</si>
  <si>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</si>
  <si>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</si>
  <si>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</si>
  <si>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</si>
  <si>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</si>
  <si>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</si>
  <si>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</si>
  <si>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</si>
  <si>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</si>
  <si>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</si>
  <si>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</si>
  <si>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</si>
  <si>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</si>
  <si>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</si>
  <si>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</si>
  <si>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</si>
  <si>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</si>
  <si>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</si>
  <si>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</si>
  <si>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</si>
  <si>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</si>
  <si>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</si>
  <si>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</si>
  <si>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</si>
  <si>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</si>
  <si>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</si>
  <si>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</si>
  <si>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</si>
  <si>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</si>
  <si>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</si>
  <si>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</si>
  <si>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</si>
  <si>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</si>
  <si>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</si>
  <si>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</si>
  <si>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</si>
  <si>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</si>
  <si>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</si>
  <si>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</si>
  <si>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</si>
  <si>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</si>
  <si>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</si>
  <si>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</si>
  <si>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</si>
  <si>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</si>
  <si>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</si>
  <si>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</si>
  <si>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</si>
  <si>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</si>
  <si>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</si>
  <si>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</si>
  <si>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</si>
  <si>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</si>
  <si>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</si>
  <si>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</si>
  <si>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</si>
  <si>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</si>
  <si>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</si>
  <si>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</si>
  <si>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</si>
  <si>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</si>
  <si>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</si>
  <si>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</si>
  <si>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</si>
  <si>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</si>
  <si>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</si>
  <si>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</si>
  <si>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</si>
  <si>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</si>
  <si>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</si>
  <si>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</si>
  <si>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</si>
  <si>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</si>
  <si>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</si>
  <si>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</si>
  <si>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</si>
  <si>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</si>
  <si>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</si>
  <si>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</si>
  <si>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</si>
  <si>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</si>
  <si>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</si>
  <si>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</si>
  <si>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</si>
  <si>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</si>
  <si>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</si>
  <si>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</si>
  <si>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</si>
  <si>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</si>
  <si>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</si>
  <si>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</si>
  <si>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</si>
  <si>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</si>
  <si>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</si>
  <si>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</si>
  <si>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</si>
  <si>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</si>
  <si>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</si>
  <si>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</si>
  <si>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</si>
  <si>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</si>
  <si>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</si>
  <si>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</si>
  <si>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</si>
  <si>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</si>
  <si>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</si>
  <si>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</si>
  <si>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</si>
  <si>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</si>
  <si>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</si>
  <si>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</si>
  <si>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</si>
  <si>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</si>
  <si>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</si>
  <si>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</si>
  <si>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</si>
  <si>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</si>
  <si>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</si>
  <si>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</si>
  <si>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</si>
  <si>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</si>
  <si>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</si>
  <si>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</si>
  <si>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</si>
  <si>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</si>
  <si>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</si>
  <si>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</si>
  <si>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</si>
  <si>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</si>
  <si>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</si>
  <si>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</si>
  <si>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</si>
  <si>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</si>
  <si>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</si>
  <si>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</si>
  <si>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</si>
  <si>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</si>
  <si>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</si>
  <si>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</si>
  <si>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</si>
  <si>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</si>
  <si>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</si>
  <si>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</si>
  <si>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</si>
  <si>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</si>
  <si>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</si>
  <si>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</si>
  <si>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</si>
  <si>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</si>
  <si>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</si>
  <si>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</si>
  <si>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</si>
  <si>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</si>
  <si>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</si>
  <si>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</si>
  <si>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</si>
  <si>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</si>
  <si>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</si>
  <si>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</si>
  <si>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</si>
  <si>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</si>
  <si>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</si>
  <si>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</si>
  <si>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</si>
  <si>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</si>
  <si>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</si>
  <si>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</si>
  <si>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</si>
  <si>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</si>
  <si>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</si>
  <si>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</si>
  <si>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</si>
  <si>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</si>
  <si>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</si>
  <si>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</si>
  <si>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</si>
  <si>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</si>
  <si>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</si>
  <si>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</si>
  <si>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</si>
  <si>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</si>
  <si>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</si>
  <si>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</si>
  <si>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</si>
  <si>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</si>
  <si>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</si>
  <si>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</si>
  <si>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</si>
  <si>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</si>
  <si>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</si>
  <si>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</si>
  <si>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</si>
  <si>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</si>
  <si>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</si>
  <si>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</si>
  <si>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</si>
  <si>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</si>
  <si>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</si>
  <si>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</si>
  <si>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</si>
  <si>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</si>
  <si>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</si>
  <si>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</si>
  <si>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</si>
  <si>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</si>
  <si>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</si>
  <si>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</si>
  <si>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</si>
  <si>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</si>
  <si>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</si>
  <si>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</si>
  <si>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</si>
  <si>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</si>
  <si>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</si>
  <si>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</si>
  <si>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</si>
  <si>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</si>
  <si>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</si>
  <si>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</si>
  <si>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</si>
  <si>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</si>
  <si>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</si>
  <si>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</si>
  <si>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</si>
  <si>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</si>
  <si>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</si>
  <si>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</si>
  <si>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</si>
  <si>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</si>
  <si>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</si>
  <si>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</si>
  <si>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</si>
  <si>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</si>
  <si>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</si>
  <si>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</si>
  <si>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</si>
  <si>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</si>
  <si>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</si>
  <si>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</si>
  <si>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</si>
  <si>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</si>
  <si>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</si>
  <si>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</si>
  <si>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</si>
  <si>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</si>
  <si>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</si>
  <si>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</si>
  <si>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</si>
  <si>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</si>
  <si>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</si>
  <si>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</si>
  <si>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</si>
  <si>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</si>
  <si>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</si>
  <si>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</si>
  <si>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</si>
  <si>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</si>
  <si>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</si>
  <si>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</si>
  <si>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</si>
  <si>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</si>
  <si>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</si>
  <si>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</si>
  <si>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</si>
  <si>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</si>
  <si>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</si>
  <si>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</si>
  <si>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</si>
  <si>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</si>
  <si>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</si>
  <si>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</si>
  <si>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</si>
  <si>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</si>
  <si>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</si>
  <si>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</si>
  <si>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</si>
  <si>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</si>
  <si>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</si>
  <si>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</si>
  <si>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</si>
  <si>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</si>
  <si>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</si>
  <si>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</si>
  <si>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</si>
  <si>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</si>
  <si>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</si>
  <si>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</si>
  <si>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</si>
  <si>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</si>
  <si>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</si>
  <si>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</si>
  <si>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</si>
  <si>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</si>
  <si>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</si>
  <si>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</si>
  <si>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</si>
  <si>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</si>
  <si>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</si>
  <si>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</si>
  <si>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</si>
  <si>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</si>
  <si>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</si>
  <si>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</si>
  <si>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</si>
  <si>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</si>
  <si>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</si>
  <si>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</si>
  <si>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</si>
  <si>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</si>
  <si>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</si>
  <si>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</si>
  <si>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</si>
  <si>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</si>
  <si>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</si>
  <si>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</si>
  <si>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</si>
  <si>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</si>
  <si>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</si>
  <si>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</si>
  <si>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</si>
  <si>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</si>
  <si>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</si>
  <si>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</si>
  <si>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</si>
  <si>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</si>
  <si>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</si>
  <si>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</si>
  <si>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</si>
  <si>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</si>
  <si>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</si>
  <si>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</si>
  <si>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</si>
  <si>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</si>
  <si>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</si>
  <si>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</si>
  <si>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</si>
  <si>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</si>
  <si>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</si>
  <si>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</si>
  <si>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</si>
  <si>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</si>
  <si>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</si>
  <si>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</si>
  <si>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</si>
  <si>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</si>
  <si>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</si>
  <si>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</si>
  <si>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</si>
  <si>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</si>
  <si>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</si>
  <si>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</si>
  <si>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</si>
  <si>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</si>
  <si>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</si>
  <si>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</si>
  <si>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</si>
  <si>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</si>
  <si>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</si>
  <si>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</si>
  <si>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</si>
  <si>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</si>
  <si>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</si>
  <si>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</si>
  <si>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</si>
  <si>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</si>
  <si>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</si>
  <si>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</si>
  <si>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</si>
  <si>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</si>
  <si>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</si>
  <si>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</si>
  <si>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</si>
  <si>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</si>
  <si>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</si>
  <si>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</si>
  <si>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</si>
  <si>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</si>
  <si>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</si>
  <si>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</si>
  <si>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</si>
  <si>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</si>
  <si>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</si>
  <si>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</si>
  <si>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</si>
  <si>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</si>
  <si>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</si>
  <si>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</si>
  <si>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</si>
  <si>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</si>
  <si>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</si>
  <si>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</si>
  <si>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</si>
  <si>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</si>
  <si>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</si>
  <si>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</si>
  <si>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</si>
  <si>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</si>
  <si>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</si>
  <si>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</si>
  <si>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</si>
  <si>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</si>
  <si>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</si>
  <si>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</si>
  <si>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</si>
  <si>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</si>
  <si>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</si>
  <si>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</si>
  <si>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</si>
  <si>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</si>
  <si>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</si>
  <si>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</si>
  <si>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</si>
  <si>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</si>
  <si>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</si>
  <si>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</si>
  <si>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</si>
  <si>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</si>
  <si>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</si>
  <si>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</si>
  <si>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</si>
  <si>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</si>
  <si>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</si>
  <si>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</si>
  <si>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</si>
  <si>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</si>
  <si>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</si>
  <si>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</si>
  <si>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</si>
  <si>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</si>
  <si>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</si>
  <si>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</si>
  <si>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</si>
  <si>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</si>
  <si>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</si>
  <si>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</si>
  <si>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</si>
  <si>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</si>
  <si>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</si>
  <si>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</si>
  <si>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</si>
  <si>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</si>
  <si>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</si>
  <si>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</si>
  <si>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</si>
  <si>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</si>
  <si>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</si>
  <si>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</si>
  <si>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</si>
  <si>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</si>
  <si>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</si>
  <si>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</si>
  <si>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</si>
  <si>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</si>
  <si>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</si>
  <si>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</si>
  <si>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</si>
  <si>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</si>
  <si>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</si>
  <si>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</si>
  <si>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</si>
  <si>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</si>
  <si>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</si>
  <si>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</si>
  <si>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</si>
  <si>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</si>
  <si>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</si>
  <si>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</si>
  <si>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</si>
  <si>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</si>
  <si>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</si>
  <si>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</si>
  <si>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</si>
  <si>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</si>
  <si>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</si>
  <si>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</si>
  <si>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</si>
  <si>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</si>
  <si>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</si>
  <si>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</si>
  <si>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</si>
  <si>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</si>
  <si>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</si>
  <si>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</si>
  <si>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</si>
  <si>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</si>
  <si>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</si>
  <si>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</si>
  <si>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</si>
  <si>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</si>
  <si>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</si>
  <si>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</si>
  <si>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</si>
  <si>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</si>
  <si>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</si>
  <si>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</si>
  <si>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</si>
  <si>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</si>
  <si>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</si>
  <si>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</si>
  <si>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</si>
  <si>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</si>
  <si>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</si>
  <si>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</si>
  <si>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</si>
  <si>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</si>
  <si>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</si>
  <si>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</si>
  <si>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</si>
  <si>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</si>
  <si>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</si>
  <si>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</si>
  <si>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</si>
  <si>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</si>
  <si>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</si>
  <si>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</si>
  <si>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</si>
  <si>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</si>
  <si>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</si>
  <si>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</si>
  <si>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</si>
  <si>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</si>
  <si>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</si>
  <si>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</si>
  <si>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</si>
  <si>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</si>
  <si>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</si>
  <si>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</si>
  <si>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</si>
  <si>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</si>
  <si>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</si>
  <si>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</si>
  <si>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</si>
  <si>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</si>
  <si>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</si>
  <si>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</si>
  <si>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</si>
  <si>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</si>
  <si>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</si>
  <si>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</si>
  <si>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</si>
  <si>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</si>
  <si>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</si>
  <si>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</si>
  <si>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</si>
  <si>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</si>
  <si>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</si>
  <si>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</si>
  <si>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</si>
  <si>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</si>
  <si>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</si>
  <si>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</si>
  <si>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</si>
  <si>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</si>
  <si>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</si>
  <si>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</si>
  <si>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</si>
  <si>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</si>
  <si>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</si>
  <si>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</si>
  <si>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</si>
  <si>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</si>
  <si>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</si>
  <si>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</si>
  <si>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</si>
  <si>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</si>
  <si>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</si>
  <si>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</si>
  <si>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</si>
  <si>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</si>
  <si>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</si>
  <si>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</si>
  <si>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</si>
  <si>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</si>
  <si>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</si>
  <si>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</si>
  <si>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</si>
  <si>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</si>
  <si>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</si>
  <si>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</si>
  <si>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</si>
  <si>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</si>
  <si>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</si>
  <si>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</si>
  <si>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</si>
  <si>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</si>
  <si>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</si>
  <si>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</si>
  <si>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</si>
  <si>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</si>
  <si>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</si>
  <si>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</si>
  <si>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</si>
  <si>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</si>
  <si>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</si>
  <si>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</si>
  <si>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</si>
  <si>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</si>
  <si>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</si>
  <si>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</si>
  <si>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</si>
  <si>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</si>
  <si>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</si>
  <si>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</si>
  <si>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</si>
  <si>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</si>
  <si>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</si>
  <si>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</si>
  <si>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</si>
  <si>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</si>
  <si>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</si>
  <si>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</si>
  <si>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</si>
  <si>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</si>
  <si>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</si>
  <si>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</si>
  <si>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</si>
  <si>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</si>
  <si>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</si>
  <si>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</si>
  <si>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</si>
  <si>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</si>
  <si>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</si>
  <si>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</si>
  <si>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</si>
  <si>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</si>
  <si>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</si>
  <si>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</si>
  <si>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</si>
  <si>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</si>
  <si>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</si>
  <si>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</si>
  <si>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</si>
  <si>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</si>
  <si>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</si>
  <si>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</si>
  <si>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</si>
  <si>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</si>
  <si>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</si>
  <si>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</si>
  <si>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</si>
  <si>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</si>
  <si>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</si>
  <si>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</si>
  <si>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</si>
  <si>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</si>
  <si>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</si>
  <si>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</si>
  <si>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</si>
  <si>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</si>
  <si>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</si>
  <si>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</si>
  <si>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</si>
  <si>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</si>
  <si>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</si>
  <si>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</si>
  <si>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</si>
  <si>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</si>
  <si>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</si>
  <si>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</si>
  <si>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</si>
  <si>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</si>
  <si>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</si>
  <si>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</si>
  <si>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</si>
  <si>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</si>
  <si>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</si>
  <si>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</si>
  <si>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</si>
  <si>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</si>
  <si>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</si>
  <si>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</si>
  <si>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</si>
  <si>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</si>
  <si>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</si>
  <si>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</si>
  <si>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</si>
  <si>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</si>
  <si>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</si>
  <si>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</si>
  <si>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</si>
  <si>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</si>
  <si>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</si>
  <si>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</si>
  <si>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</si>
  <si>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</si>
  <si>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</si>
  <si>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</si>
  <si>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</si>
  <si>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</si>
  <si>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</si>
  <si>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</si>
  <si>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</si>
  <si>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</si>
  <si>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</si>
  <si>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</si>
  <si>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</si>
  <si>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</si>
  <si>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</si>
  <si>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</si>
  <si>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</si>
  <si>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</si>
  <si>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</si>
  <si>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</si>
  <si>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</si>
  <si>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</si>
  <si>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</si>
  <si>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</si>
  <si>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</si>
  <si>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</si>
  <si>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</si>
  <si>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</si>
  <si>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</si>
  <si>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</si>
  <si>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</si>
  <si>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</si>
  <si>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</si>
  <si>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</si>
  <si>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</si>
  <si>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</si>
  <si>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</si>
  <si>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</si>
  <si>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</si>
  <si>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</si>
  <si>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</si>
  <si>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</si>
  <si>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</si>
  <si>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</si>
  <si>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</si>
  <si>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</si>
  <si>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</si>
  <si>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</si>
  <si>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</si>
  <si>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</si>
  <si>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</si>
  <si>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</si>
  <si>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</si>
  <si>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</si>
  <si>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</si>
  <si>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</si>
  <si>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</si>
  <si>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</si>
  <si>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</si>
  <si>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</si>
  <si>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</si>
  <si>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</si>
  <si>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</si>
  <si>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</si>
  <si>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</si>
  <si>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</si>
  <si>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</si>
  <si>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</si>
  <si>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</si>
  <si>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</si>
  <si>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</si>
  <si>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</si>
  <si>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</si>
  <si>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</si>
  <si>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</si>
  <si>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</si>
  <si>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</si>
  <si>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</si>
  <si>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</si>
  <si>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</si>
  <si>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</si>
  <si>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</si>
  <si>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</si>
  <si>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</si>
  <si>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</si>
  <si>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</si>
  <si>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</si>
  <si>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</si>
  <si>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</si>
  <si>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</si>
  <si>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</si>
  <si>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</si>
  <si>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</si>
  <si>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</si>
  <si>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</si>
  <si>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</si>
  <si>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</si>
  <si>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</si>
  <si>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</si>
  <si>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</si>
  <si>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</si>
  <si>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</si>
  <si>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</si>
  <si>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</si>
  <si>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</si>
  <si>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</si>
  <si>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</si>
  <si>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</si>
  <si>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</si>
  <si>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</si>
  <si>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</si>
  <si>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</si>
  <si>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</si>
  <si>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</si>
  <si>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</si>
  <si>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</si>
  <si>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</si>
  <si>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</si>
  <si>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</si>
  <si>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</si>
  <si>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</si>
  <si>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</si>
  <si>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</si>
  <si>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</si>
  <si>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</si>
  <si>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</si>
  <si>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</si>
  <si>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</si>
  <si>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</si>
  <si>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</si>
  <si>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</si>
  <si>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</si>
  <si>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</si>
  <si>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</si>
  <si>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</si>
  <si>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</si>
  <si>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</si>
  <si>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</si>
  <si>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</si>
  <si>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</si>
  <si>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</si>
  <si>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</si>
  <si>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</si>
  <si>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</si>
  <si>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</si>
  <si>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</si>
  <si>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</si>
  <si>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</si>
  <si>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</si>
  <si>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</si>
  <si>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</si>
  <si>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</si>
  <si>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</si>
  <si>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</si>
  <si>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</si>
  <si>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</si>
  <si>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</si>
  <si>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</si>
  <si>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</si>
  <si>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</si>
  <si>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</si>
  <si>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</si>
  <si>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</si>
  <si>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</si>
  <si>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</si>
  <si>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</si>
  <si>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</si>
  <si>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</si>
  <si>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</si>
  <si>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</si>
  <si>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</si>
  <si>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</si>
  <si>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</si>
  <si>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</si>
  <si>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</si>
  <si>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</si>
  <si>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</si>
  <si>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</si>
  <si>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</si>
  <si>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</si>
  <si>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</si>
  <si>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</si>
  <si>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</si>
  <si>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</si>
  <si>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</si>
  <si>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</si>
  <si>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</si>
  <si>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</si>
  <si>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</si>
  <si>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</si>
  <si>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</si>
  <si>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</si>
  <si>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</si>
  <si>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</si>
  <si>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</si>
  <si>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</si>
  <si>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</si>
  <si>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</si>
  <si>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</si>
  <si>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</si>
  <si>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</si>
  <si>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</si>
  <si>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</si>
  <si>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</si>
  <si>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</si>
  <si>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</si>
  <si>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</si>
  <si>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</si>
  <si>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</si>
  <si>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</si>
  <si>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</si>
  <si>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</si>
  <si>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</si>
  <si>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</si>
  <si>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</si>
  <si>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</si>
  <si>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</si>
  <si>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</si>
  <si>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</si>
  <si>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</si>
  <si>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</si>
  <si>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</si>
  <si>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</si>
  <si>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</si>
  <si>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</si>
  <si>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</si>
  <si>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</si>
  <si>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</si>
  <si>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</si>
  <si>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</si>
  <si>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</si>
  <si>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</si>
  <si>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</si>
  <si>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</si>
  <si>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</si>
  <si>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</si>
  <si>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</si>
  <si>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</si>
  <si>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</si>
  <si>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</si>
  <si>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</si>
  <si>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</si>
  <si>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</si>
  <si>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</si>
  <si>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</si>
  <si>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</si>
  <si>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</si>
  <si>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</si>
  <si>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</si>
  <si>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</si>
  <si>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</si>
  <si>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</si>
  <si>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</si>
  <si>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</si>
  <si>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</si>
  <si>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</si>
  <si>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</si>
  <si>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</si>
  <si>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</si>
  <si>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</si>
  <si>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</si>
  <si>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</si>
  <si>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</si>
  <si>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</si>
  <si>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</si>
  <si>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</si>
  <si>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</si>
  <si>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</si>
  <si>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</si>
  <si>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</si>
  <si>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</si>
  <si>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</si>
  <si>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</si>
  <si>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</si>
  <si>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</si>
  <si>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</si>
  <si>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</si>
  <si>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</si>
  <si>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</si>
  <si>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</si>
  <si>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</si>
  <si>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</si>
  <si>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</si>
  <si>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</si>
  <si>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</si>
  <si>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</si>
  <si>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</si>
  <si>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</si>
  <si>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</si>
  <si>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</si>
  <si>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</si>
  <si>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</si>
  <si>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</si>
  <si>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</si>
  <si>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</si>
  <si>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</si>
  <si>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</si>
  <si>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</si>
  <si>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</si>
  <si>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</si>
  <si>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</si>
  <si>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</si>
  <si>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</si>
  <si>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</si>
  <si>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</si>
  <si>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</si>
  <si>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</si>
  <si>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</si>
  <si>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</si>
  <si>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</si>
  <si>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</si>
  <si>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</si>
  <si>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</si>
  <si>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</si>
  <si>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</si>
  <si>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</si>
  <si>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</si>
  <si>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</si>
  <si>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</si>
  <si>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</si>
  <si>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</si>
  <si>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</si>
  <si>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</si>
  <si>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</si>
  <si>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</si>
  <si>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</si>
  <si>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</si>
  <si>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</si>
  <si>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</si>
  <si>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</si>
  <si>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</si>
  <si>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</si>
  <si>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</si>
  <si>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</si>
  <si>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</si>
  <si>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</si>
  <si>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</si>
  <si>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</si>
  <si>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</si>
  <si>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</si>
  <si>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</si>
  <si>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</si>
  <si>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</si>
  <si>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</si>
  <si>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</si>
  <si>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</si>
  <si>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</si>
  <si>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</si>
  <si>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</si>
  <si>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</si>
  <si>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</si>
  <si>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</si>
  <si>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</si>
  <si>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</si>
  <si>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</si>
  <si>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</si>
  <si>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</si>
  <si>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</si>
  <si>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</si>
  <si>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</si>
  <si>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</si>
  <si>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</si>
  <si>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</si>
  <si>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</si>
  <si>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</si>
  <si>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</si>
  <si>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</si>
  <si>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</si>
  <si>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</si>
  <si>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</si>
  <si>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</si>
  <si>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</si>
  <si>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</si>
  <si>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</si>
  <si>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</si>
  <si>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</si>
  <si>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</si>
  <si>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</si>
  <si>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</si>
  <si>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</si>
  <si>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</si>
  <si>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</si>
  <si>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</si>
  <si>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</si>
  <si>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</si>
  <si>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</si>
  <si>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</si>
  <si>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</si>
  <si>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</si>
  <si>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</si>
  <si>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</si>
  <si>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</si>
  <si>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</si>
  <si>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</si>
  <si>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</si>
  <si>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</si>
  <si>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</si>
  <si>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</si>
  <si>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</si>
  <si>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</si>
  <si>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</si>
  <si>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</si>
  <si>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</si>
  <si>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</si>
  <si>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</si>
  <si>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</si>
  <si>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</si>
  <si>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</si>
  <si>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</si>
  <si>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</si>
  <si>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</si>
  <si>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</si>
  <si>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</si>
  <si>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</si>
  <si>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</si>
  <si>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</si>
  <si>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</si>
  <si>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</si>
  <si>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</si>
  <si>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</si>
  <si>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</si>
  <si>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</si>
  <si>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</si>
  <si>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</si>
  <si>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</si>
  <si>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</si>
  <si>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</si>
  <si>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</si>
  <si>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</si>
  <si>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</si>
  <si>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</si>
  <si>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</si>
  <si>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</si>
  <si>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</si>
  <si>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</si>
  <si>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</si>
  <si>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</si>
  <si>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</si>
  <si>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</si>
  <si>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</si>
  <si>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</si>
  <si>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</si>
  <si>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</si>
  <si>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</si>
  <si>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</si>
  <si>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</si>
  <si>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</si>
  <si>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</si>
  <si>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</si>
  <si>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</si>
  <si>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</si>
  <si>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</si>
  <si>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</si>
  <si>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</si>
  <si>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</si>
  <si>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</si>
  <si>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</si>
  <si>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</si>
  <si>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</si>
  <si>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</si>
  <si>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</si>
  <si>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</si>
  <si>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</si>
  <si>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</si>
  <si>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</si>
  <si>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</si>
  <si>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</si>
  <si>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</si>
  <si>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</si>
  <si>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</si>
  <si>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</si>
  <si>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</si>
  <si>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</si>
  <si>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</si>
  <si>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</si>
  <si>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</si>
  <si>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</si>
  <si>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</si>
  <si>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</si>
  <si>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</si>
  <si>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</si>
  <si>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</si>
  <si>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</si>
  <si>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</si>
  <si>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</si>
  <si>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</si>
  <si>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</si>
  <si>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</si>
  <si>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</si>
  <si>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</si>
  <si>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</si>
  <si>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</si>
  <si>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</si>
  <si>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</si>
  <si>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</si>
  <si>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</si>
  <si>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</si>
  <si>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</si>
  <si>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</si>
  <si>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</si>
  <si>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</si>
  <si>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</si>
  <si>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</si>
  <si>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</si>
  <si>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</si>
  <si>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</si>
  <si>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</si>
  <si>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</si>
  <si>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</si>
  <si>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</si>
  <si>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</si>
  <si>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</si>
  <si>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</si>
  <si>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</si>
  <si>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</si>
  <si>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</si>
  <si>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</si>
  <si>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</si>
  <si>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</si>
  <si>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</si>
  <si>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</si>
  <si>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</si>
  <si>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</si>
  <si>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</si>
  <si>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</si>
  <si>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</si>
  <si>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</si>
  <si>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</si>
  <si>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</si>
  <si>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</si>
  <si>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</si>
  <si>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</si>
  <si>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</si>
  <si>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</si>
  <si>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</si>
  <si>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</si>
  <si>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</si>
  <si>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</si>
  <si>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</si>
  <si>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</si>
  <si>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</si>
  <si>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</si>
  <si>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</si>
  <si>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</si>
  <si>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</si>
  <si>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</si>
  <si>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</si>
  <si>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</si>
  <si>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</si>
  <si>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</si>
  <si>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</si>
  <si>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</si>
  <si>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</si>
  <si>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</si>
  <si>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</si>
  <si>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</si>
  <si>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</si>
  <si>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</si>
  <si>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</si>
  <si>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</si>
  <si>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</si>
  <si>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</si>
  <si>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</si>
  <si>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</si>
  <si>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</si>
  <si>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</si>
  <si>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</si>
  <si>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</si>
  <si>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</si>
  <si>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</si>
  <si>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</si>
  <si>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</si>
  <si>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</si>
  <si>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</si>
  <si>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</si>
  <si>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</si>
  <si>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</si>
  <si>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</si>
  <si>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</si>
  <si>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</si>
  <si>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</si>
  <si>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</si>
  <si>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</si>
  <si>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</si>
  <si>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</si>
  <si>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</si>
  <si>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</si>
  <si>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</si>
  <si>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</si>
  <si>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</si>
  <si>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</si>
  <si>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</si>
  <si>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</si>
  <si>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</si>
  <si>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</si>
  <si>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</si>
  <si>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</si>
  <si>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</si>
  <si>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</si>
  <si>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</si>
  <si>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</si>
  <si>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</si>
  <si>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</si>
  <si>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</si>
  <si>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</si>
  <si>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</si>
  <si>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</si>
  <si>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</si>
  <si>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</si>
  <si>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</si>
  <si>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</si>
  <si>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</si>
  <si>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</si>
  <si>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</si>
  <si>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</si>
  <si>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</si>
  <si>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</si>
  <si>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</si>
  <si>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</si>
  <si>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</si>
  <si>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</si>
  <si>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</si>
  <si>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</si>
  <si>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</si>
  <si>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</si>
  <si>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</si>
  <si>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</si>
  <si>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</si>
  <si>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</si>
  <si>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</si>
  <si>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</si>
  <si>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</si>
  <si>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</si>
  <si>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</si>
  <si>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</si>
  <si>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</si>
  <si>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</si>
  <si>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</si>
  <si>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</si>
  <si>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</si>
  <si>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</si>
  <si>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</si>
  <si>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</si>
  <si>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</si>
  <si>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</si>
  <si>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</si>
  <si>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</si>
  <si>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</si>
  <si>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</si>
  <si>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</si>
  <si>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</si>
  <si>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</si>
  <si>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</si>
  <si>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</si>
  <si>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</si>
  <si>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</si>
  <si>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</si>
  <si>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</si>
  <si>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</si>
  <si>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</si>
  <si>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</si>
  <si>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</si>
  <si>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</si>
  <si>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</si>
  <si>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</si>
  <si>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</si>
  <si>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</si>
  <si>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</si>
  <si>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</si>
  <si>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</si>
  <si>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</si>
  <si>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</si>
  <si>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</si>
  <si>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</si>
  <si>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</si>
  <si>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</si>
  <si>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</si>
  <si>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</si>
  <si>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</si>
  <si>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</si>
  <si>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</si>
  <si>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</si>
  <si>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</si>
  <si>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</si>
  <si>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</si>
  <si>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</si>
  <si>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</si>
  <si>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</si>
  <si>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</si>
  <si>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</si>
  <si>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</si>
  <si>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</si>
  <si>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</si>
  <si>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</si>
  <si>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</si>
  <si>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</si>
  <si>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</si>
  <si>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</si>
  <si>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</si>
  <si>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</si>
  <si>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</si>
  <si>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</si>
  <si>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</si>
  <si>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</si>
  <si>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</si>
  <si>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</si>
  <si>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</si>
  <si>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</si>
  <si>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</si>
  <si>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</si>
  <si>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</si>
  <si>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</si>
  <si>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</si>
  <si>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</si>
  <si>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</si>
  <si>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</si>
  <si>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</si>
  <si>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</si>
  <si>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</si>
  <si>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</si>
  <si>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</si>
  <si>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</si>
  <si>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</si>
  <si>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</si>
  <si>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</si>
  <si>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</si>
  <si>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</si>
  <si>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</si>
  <si>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</si>
  <si>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</si>
  <si>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</si>
  <si>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</si>
  <si>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</si>
  <si>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</si>
  <si>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</si>
  <si>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</si>
  <si>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</si>
  <si>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</si>
  <si>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</si>
  <si>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</si>
  <si>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</si>
  <si>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</si>
  <si>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</si>
  <si>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</si>
  <si>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</si>
  <si>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</si>
  <si>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</si>
  <si>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</si>
  <si>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</si>
  <si>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</si>
  <si>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</si>
  <si>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</si>
  <si>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</si>
  <si>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</si>
  <si>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</si>
  <si>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</si>
  <si>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</si>
  <si>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</si>
  <si>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</si>
  <si>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</si>
  <si>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</si>
  <si>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</si>
  <si>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</si>
  <si>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</si>
  <si>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</si>
  <si>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</si>
  <si>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</si>
  <si>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</si>
  <si>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</si>
  <si>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</si>
  <si>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</si>
  <si>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</si>
  <si>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</si>
  <si>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</si>
  <si>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</si>
  <si>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</si>
  <si>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</si>
  <si>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</si>
  <si>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</si>
  <si>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</si>
  <si>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</si>
  <si>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</si>
  <si>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</si>
  <si>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</si>
  <si>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</si>
  <si>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</si>
  <si>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</si>
  <si>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</si>
  <si>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</si>
  <si>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</si>
  <si>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</si>
  <si>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</si>
  <si>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</si>
  <si>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</si>
  <si>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</si>
  <si>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</si>
  <si>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</si>
  <si>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</si>
  <si>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</si>
  <si>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</si>
  <si>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</si>
  <si>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</si>
  <si>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</si>
  <si>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</si>
  <si>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</si>
  <si>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</si>
  <si>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</si>
  <si>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</si>
  <si>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</si>
  <si>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</si>
  <si>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</si>
  <si>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</si>
  <si>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</si>
  <si>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</si>
  <si>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</si>
  <si>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</si>
  <si>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</si>
  <si>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</si>
  <si>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</si>
  <si>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</si>
  <si>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</si>
  <si>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</si>
  <si>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</si>
  <si>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</si>
  <si>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</si>
  <si>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</si>
  <si>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</si>
  <si>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</si>
  <si>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</si>
  <si>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</si>
  <si>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</si>
  <si>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</si>
  <si>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</si>
  <si>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</si>
  <si>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</si>
  <si>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</si>
  <si>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</si>
  <si>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</si>
  <si>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</si>
  <si>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</si>
  <si>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</si>
  <si>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</si>
  <si>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</si>
  <si>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</si>
  <si>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</si>
  <si>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</si>
  <si>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</si>
  <si>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</si>
  <si>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</si>
  <si>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</si>
  <si>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</si>
  <si>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</si>
  <si>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</si>
  <si>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</si>
  <si>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</si>
  <si>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</si>
  <si>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</si>
  <si>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</si>
  <si>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</si>
  <si>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</si>
  <si>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</si>
  <si>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</si>
  <si>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</si>
  <si>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</si>
  <si>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</si>
  <si>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</si>
  <si>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</si>
  <si>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</si>
  <si>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</si>
  <si>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</si>
  <si>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</si>
  <si>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</si>
  <si>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</si>
  <si>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</si>
  <si>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</si>
  <si>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</si>
  <si>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</si>
  <si>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</si>
  <si>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</si>
  <si>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</si>
  <si>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</si>
  <si>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</si>
  <si>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</si>
  <si>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</si>
  <si>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</si>
  <si>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</si>
  <si>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</si>
  <si>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</si>
  <si>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</si>
  <si>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</si>
  <si>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</si>
  <si>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</si>
  <si>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</si>
  <si>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</si>
  <si>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</si>
  <si>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</si>
  <si>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</si>
  <si>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</si>
  <si>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</si>
  <si>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</si>
  <si>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</si>
  <si>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</si>
  <si>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</si>
  <si>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</si>
  <si>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</si>
  <si>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</si>
  <si>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</si>
  <si>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</si>
  <si>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</si>
  <si>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</si>
  <si>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</si>
  <si>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</si>
  <si>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</si>
  <si>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</si>
  <si>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</si>
  <si>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</si>
  <si>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</si>
  <si>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</si>
  <si>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</si>
  <si>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</si>
  <si>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</si>
  <si>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</si>
  <si>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</si>
  <si>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</si>
  <si>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</si>
  <si>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</si>
  <si>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</si>
  <si>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</si>
  <si>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</si>
  <si>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</si>
  <si>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</si>
  <si>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</si>
  <si>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</si>
  <si>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</si>
  <si>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</si>
  <si>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</si>
  <si>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</si>
  <si>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</si>
  <si>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</si>
  <si>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</si>
  <si>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</si>
  <si>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</si>
  <si>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</si>
  <si>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</si>
  <si>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</si>
  <si>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</si>
  <si>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</si>
  <si>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</si>
  <si>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</si>
  <si>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</si>
  <si>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</si>
  <si>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</si>
  <si>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</si>
  <si>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</si>
  <si>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</si>
  <si>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</si>
  <si>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</si>
  <si>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</si>
  <si>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</si>
  <si>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</si>
  <si>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</si>
  <si>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</si>
  <si>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</si>
  <si>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</si>
  <si>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</si>
  <si>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</si>
  <si>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</si>
  <si>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</si>
  <si>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</si>
  <si>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</si>
  <si>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</si>
  <si>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</si>
  <si>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</si>
  <si>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</si>
  <si>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</si>
  <si>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</si>
  <si>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</si>
  <si>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</si>
  <si>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</si>
  <si>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</si>
  <si>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</si>
  <si>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</si>
  <si>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</si>
  <si>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</si>
  <si>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</si>
  <si>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</si>
  <si>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</si>
  <si>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</si>
  <si>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</si>
  <si>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</si>
  <si>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</si>
  <si>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</si>
  <si>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</si>
  <si>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</si>
  <si>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</si>
  <si>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</si>
  <si>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</si>
  <si>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</si>
  <si>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</si>
  <si>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</si>
  <si>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</si>
  <si>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</si>
  <si>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</si>
  <si>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</si>
  <si>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</si>
  <si>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</si>
  <si>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</si>
  <si>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</si>
  <si>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</si>
  <si>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</si>
  <si>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</si>
  <si>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</si>
  <si>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</si>
  <si>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</si>
  <si>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</si>
  <si>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</si>
  <si>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</si>
  <si>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</si>
  <si>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</si>
  <si>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</si>
  <si>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</si>
  <si>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</si>
  <si>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</si>
  <si>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</si>
  <si>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</si>
  <si>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</si>
  <si>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</si>
  <si>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</si>
  <si>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</si>
  <si>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</si>
  <si>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</si>
  <si>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</si>
  <si>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</si>
  <si>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</si>
  <si>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</si>
  <si>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</si>
  <si>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</si>
  <si>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</si>
  <si>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</si>
  <si>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</si>
  <si>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</si>
  <si>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</si>
  <si>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</si>
  <si>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</si>
  <si>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</si>
  <si>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</si>
  <si>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</si>
  <si>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</si>
  <si>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</si>
  <si>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</si>
  <si>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</si>
  <si>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</si>
  <si>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</si>
  <si>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</si>
  <si>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</si>
  <si>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</si>
  <si>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</si>
  <si>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</si>
  <si>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</si>
  <si>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</si>
  <si>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</si>
  <si>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</si>
  <si>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</si>
  <si>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</si>
  <si>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</si>
  <si>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</si>
  <si>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</si>
  <si>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</si>
  <si>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</si>
  <si>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</si>
  <si>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</si>
  <si>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</si>
  <si>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</si>
  <si>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</si>
  <si>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</si>
  <si>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</si>
  <si>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</si>
  <si>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</si>
  <si>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</si>
  <si>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</si>
  <si>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</si>
  <si>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</si>
  <si>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</si>
  <si>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</si>
  <si>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</si>
  <si>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</si>
  <si>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</si>
  <si>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</si>
  <si>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</si>
  <si>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</si>
  <si>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</si>
  <si>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</si>
  <si>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</si>
  <si>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</si>
  <si>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</si>
  <si>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</si>
  <si>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</si>
  <si>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</si>
  <si>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</si>
  <si>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</si>
  <si>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</si>
  <si>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</si>
  <si>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</si>
  <si>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</si>
  <si>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</si>
  <si>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</si>
  <si>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</si>
  <si>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</si>
  <si>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</si>
  <si>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</si>
  <si>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</si>
  <si>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</si>
  <si>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</si>
  <si>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</si>
  <si>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</si>
  <si>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</si>
  <si>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</si>
  <si>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</si>
  <si>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</si>
  <si>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</si>
  <si>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</si>
  <si>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</si>
  <si>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</si>
  <si>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</si>
  <si>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</si>
  <si>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</si>
  <si>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</si>
  <si>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</si>
  <si>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</si>
  <si>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</si>
  <si>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</si>
  <si>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</si>
  <si>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</si>
  <si>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</si>
  <si>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</si>
  <si>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</si>
  <si>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</si>
  <si>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</si>
  <si>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</si>
  <si>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</si>
  <si>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</si>
  <si>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</si>
  <si>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</si>
  <si>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</si>
  <si>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</si>
  <si>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</si>
  <si>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</si>
  <si>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</si>
  <si>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</si>
  <si>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</si>
  <si>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</si>
  <si>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</si>
  <si>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</si>
  <si>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</si>
  <si>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</si>
  <si>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</si>
  <si>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</si>
  <si>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</si>
  <si>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</si>
  <si>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</si>
  <si>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</si>
  <si>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</si>
  <si>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</si>
  <si>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</si>
  <si>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</si>
  <si>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</si>
  <si>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</si>
  <si>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</si>
  <si>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</si>
  <si>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</si>
  <si>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</si>
  <si>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</si>
  <si>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</si>
  <si>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</si>
  <si>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</si>
  <si>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</si>
  <si>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</si>
  <si>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</si>
  <si>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</si>
  <si>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</si>
  <si>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</si>
  <si>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</si>
  <si>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</si>
  <si>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</si>
  <si>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</si>
  <si>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</si>
  <si>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</si>
  <si>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</si>
  <si>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</si>
  <si>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</si>
  <si>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</si>
  <si>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</si>
  <si>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</si>
  <si>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</si>
  <si>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</si>
  <si>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</si>
  <si>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</si>
  <si>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</si>
  <si>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</si>
  <si>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</si>
  <si>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</si>
  <si>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</si>
  <si>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</si>
  <si>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</si>
  <si>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</si>
  <si>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</si>
  <si>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</si>
  <si>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</si>
  <si>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</si>
  <si>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</si>
  <si>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</si>
  <si>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</si>
  <si>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</si>
  <si>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</si>
  <si>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</si>
  <si>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</si>
  <si>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</si>
  <si>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</si>
  <si>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</si>
  <si>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</si>
  <si>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</si>
  <si>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</si>
  <si>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</si>
  <si>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</si>
  <si>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</si>
  <si>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</si>
  <si>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</si>
  <si>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</si>
  <si>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</si>
  <si>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</si>
  <si>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</si>
  <si>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</si>
  <si>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</si>
  <si>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</si>
  <si>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</si>
  <si>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</si>
  <si>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</si>
  <si>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</si>
  <si>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</si>
  <si>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</si>
  <si>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</si>
  <si>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</si>
  <si>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</si>
  <si>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</si>
  <si>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</si>
  <si>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</si>
  <si>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</si>
  <si>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</si>
  <si>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</si>
  <si>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</si>
  <si>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</si>
  <si>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</si>
  <si>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</si>
  <si>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</si>
  <si>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</si>
  <si>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</si>
  <si>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</si>
  <si>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</si>
  <si>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</si>
  <si>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</si>
  <si>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</si>
  <si>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</si>
  <si>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</si>
  <si>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</si>
  <si>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</si>
  <si>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</si>
  <si>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</si>
  <si>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</si>
  <si>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</si>
  <si>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</si>
  <si>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</si>
  <si>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</si>
  <si>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</si>
  <si>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</si>
  <si>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</si>
  <si>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</si>
  <si>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</si>
  <si>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</si>
  <si>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</si>
  <si>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</si>
  <si>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</si>
  <si>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</si>
  <si>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</si>
  <si>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</si>
  <si>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</si>
  <si>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</si>
  <si>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</si>
  <si>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</si>
  <si>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</si>
  <si>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</si>
  <si>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</si>
  <si>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</si>
  <si>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</si>
  <si>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</si>
  <si>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</si>
  <si>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</si>
  <si>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</si>
  <si>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</si>
  <si>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</si>
  <si>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</si>
  <si>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</si>
  <si>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</si>
  <si>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</si>
  <si>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</si>
  <si>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</si>
  <si>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</si>
  <si>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</si>
  <si>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</si>
  <si>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</si>
  <si>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</si>
  <si>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</si>
  <si>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</si>
  <si>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</si>
  <si>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</si>
  <si>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</si>
  <si>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</si>
  <si>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</si>
  <si>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</si>
  <si>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</si>
  <si>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</si>
  <si>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</si>
  <si>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</si>
  <si>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</si>
  <si>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</si>
  <si>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</si>
  <si>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</si>
  <si>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</si>
  <si>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</si>
  <si>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</si>
  <si>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</si>
  <si>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</si>
  <si>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</si>
  <si>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</si>
  <si>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</si>
  <si>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</si>
  <si>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</si>
  <si>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</si>
  <si>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</si>
  <si>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</si>
  <si>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</si>
  <si>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</si>
  <si>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</si>
  <si>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</si>
  <si>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</si>
  <si>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</si>
  <si>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</si>
  <si>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</si>
  <si>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</si>
  <si>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</si>
  <si>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</si>
  <si>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</si>
  <si>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</si>
  <si>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</si>
  <si>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</si>
  <si>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</si>
  <si>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</si>
  <si>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</si>
  <si>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</si>
  <si>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</si>
  <si>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</si>
  <si>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</si>
  <si>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</si>
  <si>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</si>
  <si>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</si>
  <si>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</si>
  <si>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</si>
  <si>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</si>
  <si>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</si>
  <si>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</si>
  <si>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</si>
  <si>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</si>
  <si>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</si>
  <si>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</si>
  <si>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</si>
  <si>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</si>
  <si>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</si>
  <si>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</si>
  <si>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</si>
  <si>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</si>
  <si>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</si>
  <si>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</si>
  <si>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</si>
  <si>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</si>
  <si>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</si>
  <si>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</si>
  <si>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</si>
  <si>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</si>
  <si>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</si>
  <si>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</si>
  <si>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</si>
  <si>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</si>
  <si>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</si>
  <si>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</si>
  <si>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</si>
  <si>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</si>
  <si>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</si>
  <si>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</si>
  <si>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</si>
  <si>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</si>
  <si>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</si>
  <si>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</si>
  <si>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</si>
  <si>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</si>
  <si>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</si>
  <si>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</si>
  <si>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</si>
  <si>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</si>
  <si>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</si>
  <si>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</si>
  <si>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</si>
  <si>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</si>
  <si>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</si>
  <si>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</si>
  <si>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</si>
  <si>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</si>
  <si>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</si>
  <si>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</si>
  <si>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</si>
  <si>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</si>
  <si>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</si>
  <si>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</si>
  <si>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</si>
  <si>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</si>
  <si>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</si>
  <si>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</si>
  <si>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</si>
  <si>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</si>
  <si>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</si>
  <si>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</si>
  <si>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</si>
  <si>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</si>
  <si>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</si>
  <si>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</si>
  <si>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</si>
  <si>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</si>
  <si>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</si>
  <si>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</si>
  <si>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</si>
  <si>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</si>
  <si>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</si>
  <si>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</si>
  <si>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</si>
  <si>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</si>
  <si>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</si>
  <si>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</si>
  <si>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</si>
  <si>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</si>
  <si>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</si>
  <si>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</si>
  <si>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</si>
  <si>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</si>
  <si>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</si>
  <si>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</si>
  <si>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</si>
  <si>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</si>
  <si>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</si>
  <si>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</si>
  <si>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</si>
  <si>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</si>
  <si>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</si>
  <si>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</si>
  <si>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</si>
  <si>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</si>
  <si>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</si>
  <si>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</si>
  <si>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</si>
  <si>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</si>
  <si>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</si>
  <si>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</si>
  <si>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</si>
  <si>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</si>
  <si>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</si>
  <si>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</si>
  <si>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</si>
  <si>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</si>
  <si>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</si>
  <si>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</si>
  <si>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</si>
  <si>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</si>
  <si>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</si>
  <si>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</si>
  <si>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</si>
  <si>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</si>
  <si>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</si>
  <si>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</si>
  <si>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</si>
  <si>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</si>
  <si>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</si>
  <si>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</si>
  <si>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</si>
  <si>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</si>
  <si>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</si>
  <si>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</si>
  <si>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</si>
  <si>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</si>
  <si>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</si>
  <si>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</si>
  <si>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</si>
  <si>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</si>
  <si>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</si>
  <si>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</si>
  <si>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</si>
  <si>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</si>
  <si>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</si>
  <si>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</si>
  <si>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</si>
  <si>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</si>
  <si>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</si>
  <si>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</si>
  <si>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</si>
  <si>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</si>
  <si>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</si>
  <si>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</si>
  <si>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</si>
  <si>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</si>
  <si>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</si>
  <si>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</si>
  <si>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</si>
  <si>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</si>
  <si>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</si>
  <si>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</si>
  <si>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</si>
  <si>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</si>
  <si>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</si>
  <si>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</si>
  <si>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</si>
  <si>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</si>
  <si>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</si>
  <si>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</si>
  <si>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</si>
  <si>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</si>
  <si>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</si>
  <si>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</si>
  <si>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</si>
  <si>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</si>
  <si>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</si>
  <si>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</si>
  <si>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</si>
  <si>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</si>
  <si>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</si>
  <si>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</si>
  <si>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</si>
  <si>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</si>
  <si>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</si>
  <si>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</si>
  <si>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</si>
  <si>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</si>
  <si>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</si>
  <si>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</si>
  <si>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</si>
  <si>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</si>
  <si>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</si>
  <si>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</si>
  <si>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</si>
  <si>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</si>
  <si>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</si>
  <si>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</si>
  <si>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</si>
  <si>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</si>
  <si>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</si>
  <si>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</si>
  <si>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</si>
  <si>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</si>
  <si>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</si>
  <si>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</si>
  <si>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</si>
  <si>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</si>
  <si>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</si>
  <si>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</si>
  <si>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</si>
  <si>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</si>
  <si>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</si>
  <si>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</si>
  <si>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</si>
  <si>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</si>
  <si>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</si>
  <si>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</si>
  <si>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</si>
  <si>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</si>
  <si>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</si>
  <si>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</si>
  <si>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</si>
  <si>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</si>
  <si>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</si>
  <si>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</si>
  <si>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</si>
  <si>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</si>
  <si>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</si>
  <si>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</si>
  <si>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</si>
  <si>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</si>
  <si>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</si>
  <si>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</si>
  <si>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</si>
  <si>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</si>
  <si>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</si>
  <si>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</si>
  <si>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</si>
  <si>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</si>
  <si>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</si>
  <si>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</si>
  <si>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</si>
  <si>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</si>
  <si>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</si>
  <si>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</si>
  <si>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</si>
  <si>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</si>
  <si>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</si>
  <si>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</si>
  <si>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</si>
  <si>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</si>
  <si>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</si>
  <si>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</si>
  <si>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</si>
  <si>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</si>
  <si>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</si>
  <si>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</si>
  <si>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</si>
  <si>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</si>
  <si>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</si>
  <si>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</si>
  <si>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</si>
  <si>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</si>
  <si>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</si>
  <si>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</si>
  <si>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</si>
  <si>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</si>
  <si>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</si>
  <si>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</si>
  <si>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</si>
  <si>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</si>
  <si>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</si>
  <si>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</si>
  <si>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</si>
  <si>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</si>
  <si>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</si>
  <si>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</si>
  <si>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</si>
  <si>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</si>
  <si>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</si>
  <si>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</si>
  <si>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</si>
  <si>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</si>
  <si>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</si>
  <si>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</si>
  <si>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</si>
  <si>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</si>
  <si>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</si>
  <si>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</si>
  <si>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</si>
  <si>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</si>
  <si>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</si>
  <si>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</si>
  <si>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</si>
  <si>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</si>
  <si>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</si>
  <si>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</si>
  <si>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</si>
  <si>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</si>
  <si>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</si>
  <si>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</si>
  <si>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</si>
  <si>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</si>
  <si>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</si>
  <si>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</si>
  <si>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</si>
  <si>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</si>
  <si>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</si>
  <si>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</si>
  <si>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</si>
  <si>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</si>
  <si>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</si>
  <si>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</si>
  <si>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</si>
  <si>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</si>
  <si>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</si>
  <si>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</si>
  <si>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</si>
  <si>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</si>
  <si>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</si>
  <si>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</si>
  <si>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</si>
  <si>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</si>
  <si>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</si>
  <si>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</si>
  <si>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</si>
  <si>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</si>
  <si>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</si>
  <si>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</si>
  <si>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</si>
  <si>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</si>
  <si>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</si>
  <si>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</si>
  <si>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</si>
  <si>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</si>
  <si>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</si>
  <si>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</si>
  <si>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</si>
  <si>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</si>
  <si>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</si>
  <si>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</si>
  <si>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</si>
  <si>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</si>
  <si>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</si>
  <si>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</si>
  <si>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</si>
  <si>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</si>
  <si>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</si>
  <si>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</si>
  <si>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</si>
  <si>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</si>
  <si>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</si>
  <si>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</si>
  <si>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</si>
  <si>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</si>
  <si>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</si>
  <si>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</si>
  <si>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</si>
  <si>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</si>
  <si>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</si>
  <si>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</si>
  <si>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</si>
  <si>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</si>
  <si>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</si>
  <si>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</si>
  <si>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</si>
  <si>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</si>
  <si>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</si>
  <si>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</si>
  <si>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</si>
  <si>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</si>
  <si>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</si>
  <si>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</si>
  <si>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</si>
  <si>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</si>
  <si>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</si>
  <si>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</si>
  <si>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</si>
  <si>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</si>
  <si>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</si>
  <si>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</si>
  <si>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</si>
  <si>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</si>
  <si>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</si>
  <si>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</si>
  <si>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</si>
  <si>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</si>
  <si>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</si>
  <si>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</si>
  <si>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</si>
  <si>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</si>
  <si>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</si>
  <si>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</si>
  <si>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</si>
  <si>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</si>
  <si>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</si>
  <si>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</si>
  <si>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</si>
  <si>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</si>
  <si>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</si>
  <si>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</si>
  <si>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</si>
  <si>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</si>
  <si>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</si>
  <si>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</si>
  <si>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</si>
  <si>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</si>
  <si>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</si>
  <si>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</si>
  <si>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</si>
  <si>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</si>
  <si>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</si>
  <si>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</si>
  <si>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</si>
  <si>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</si>
  <si>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</si>
  <si>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</si>
  <si>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</si>
  <si>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</si>
  <si>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</si>
  <si>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</si>
  <si>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</si>
  <si>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</si>
  <si>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</si>
  <si>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</si>
  <si>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</si>
  <si>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</si>
  <si>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</si>
  <si>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</si>
  <si>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</si>
  <si>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</si>
  <si>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</si>
  <si>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</si>
  <si>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</si>
  <si>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</si>
  <si>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</si>
  <si>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</si>
  <si>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</si>
  <si>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</si>
  <si>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</si>
  <si>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</si>
  <si>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</si>
  <si>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</si>
  <si>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</si>
  <si>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</si>
  <si>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</si>
  <si>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</si>
  <si>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</si>
  <si>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</si>
  <si>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</si>
  <si>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</si>
  <si>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</si>
  <si>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</si>
  <si>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</si>
  <si>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</si>
  <si>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</si>
  <si>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</si>
  <si>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</si>
  <si>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</si>
  <si>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</si>
  <si>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</si>
  <si>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</si>
  <si>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</si>
  <si>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</si>
  <si>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</si>
  <si>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</si>
  <si>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</si>
  <si>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</si>
  <si>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</si>
  <si>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</si>
  <si>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</si>
  <si>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</si>
  <si>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</si>
  <si>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</si>
  <si>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</si>
  <si>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</si>
  <si>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</si>
  <si>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</si>
  <si>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</si>
  <si>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</si>
  <si>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</si>
  <si>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</si>
  <si>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</si>
  <si>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</si>
  <si>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</si>
  <si>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</si>
  <si>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</si>
  <si>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</si>
  <si>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</si>
  <si>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</si>
  <si>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</si>
  <si>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</si>
  <si>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</si>
  <si>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</si>
  <si>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</si>
  <si>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</si>
  <si>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</si>
  <si>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</si>
  <si>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</si>
  <si>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</si>
  <si>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</si>
  <si>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</si>
  <si>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</si>
  <si>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</si>
  <si>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</si>
  <si>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</si>
  <si>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</si>
  <si>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</si>
  <si>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</si>
  <si>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</si>
  <si>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</si>
  <si>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</si>
  <si>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</si>
  <si>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</si>
  <si>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</si>
  <si>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</si>
  <si>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</si>
  <si>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</si>
  <si>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</si>
  <si>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</si>
  <si>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</si>
  <si>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</si>
  <si>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</si>
  <si>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</si>
  <si>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</si>
  <si>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</si>
  <si>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</si>
  <si>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</si>
  <si>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</si>
  <si>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</si>
  <si>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</si>
  <si>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</si>
  <si>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</si>
  <si>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</si>
  <si>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</si>
  <si>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</si>
  <si>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</si>
  <si>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</si>
  <si>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</si>
  <si>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</si>
  <si>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</si>
  <si>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</si>
  <si>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</si>
  <si>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</si>
  <si>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</si>
  <si>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</si>
  <si>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</si>
  <si>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</si>
  <si>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</si>
  <si>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</si>
  <si>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</si>
  <si>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</si>
  <si>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</si>
  <si>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</si>
  <si>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</si>
  <si>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</si>
  <si>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PCM-20251011-00000698</t>
  </si>
  <si>
    <t>ETA:60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</si>
  <si>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</si>
  <si>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</si>
  <si>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</si>
  <si>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</si>
  <si>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 xml:space="preserve"> PCM-20251011-00000745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</si>
  <si>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</si>
  <si>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</si>
  <si>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</si>
  <si>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</si>
  <si>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</si>
  <si>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</si>
  <si>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</si>
  <si>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PCM-20251011-00000687</t>
  </si>
  <si>
    <t>EM Team on the way ETA; 90 Mins</t>
  </si>
  <si>
    <t>PCM-20251011-00000733</t>
  </si>
  <si>
    <t>EM Team on the way ETA; 50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</si>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</sst>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3" totalsRowShown="0" headerRowDxfId="157" dataDxfId="156" headerRowBorderDxfId="154" tableBorderDxfId="155" totalsRowBorderDxfId="153">
  <autoFilter ref="A1:CJ1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9" totalsRowShown="0" headerRowDxfId="31" dataDxfId="30" headerRowBorderDxfId="28" tableBorderDxfId="29">
  <autoFilter ref="A1:L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1" totalsRowShown="0" headerRowDxfId="15" dataDxfId="14" headerRowBorderDxfId="12" tableBorderDxfId="13">
  <autoFilter ref="A1:L1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7"/>
      <c r="N1" s="157"/>
      <c r="O1" s="157"/>
    </row>
    <row r="2" spans="1:15" s="70" customFormat="1" ht="70.5" customHeight="1">
      <c r="A2" s="68" t="s">
        <v>38963</v>
      </c>
      <c r="B2" s="65" t="str">
        <f>IFERROR(VLOOKUP(D2,DB!A:K,11,0),"")</f>
        <v>R1</v>
      </c>
      <c r="C2" s="65">
        <v>1</v>
      </c>
      <c r="D2" s="85" t="s">
        <v>17807</v>
      </c>
      <c r="E2" s="69" t="s">
        <v>38964</v>
      </c>
      <c r="F2" s="82">
        <v>45662.948425925926</v>
      </c>
      <c r="G2" s="72">
        <f ca="1">IFERROR(NOW()-F2,"")</f>
        <v>278.46302685185219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0">
        <v>45940.457754629628</v>
      </c>
      <c r="G3" s="159">
        <f ca="1">IFERROR(NOW()-F3,"")</f>
        <v>0.95369791666598758</v>
      </c>
      <c r="H3" s="162">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0.35090856481110677</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66" t="s">
        <v>8903</v>
      </c>
      <c r="E5" s="69" t="s">
        <v>38964</v>
      </c>
      <c r="F5" s="160">
        <v>45941.385833333334</v>
      </c>
      <c r="G5" s="159">
        <f ca="1">IFERROR(NOW()-F5,"")</f>
        <v>2.5619212960009463E-2</v>
      </c>
      <c r="H5" s="167">
        <v>45941.379374999997</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45941.411452546294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45941.411452546294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45941.411452546294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45941.411452546294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45941.411452546294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45941.411452546294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45941.411452546294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45941.411452546294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45941.411452546294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45941.411452546294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45941.411452546294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45941.411452546294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45941.411452546294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45941.411452546294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45941.411452546294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45941.411452546294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45941.411452546294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45941.411452546294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45941.411452546294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45941.411452546294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45941.411452546294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45941.411452546294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45941.411452546294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45941.411452546294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45941.411452546294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45941.411452546294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45941.411452546294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45941.411452546294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45941.411452546294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45941.411452546294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45941.411452546294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45941.411452546294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45941.411452546294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45941.411452546294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45941.411452546294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45941.411452546294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45941.411452546294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45941.411452546294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45941.411452546294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45941.411452546294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45941.411452546294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45941.411452546294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45941.411452546294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45941.411452546294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45941.411452546294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45941.411452546294</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3"/>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134.68436921296234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116.41161458333227</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45941.411452546294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45941.411452546294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45941.411452546294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45941.411452546294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45941.411452546294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45941.411452546294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45941.411452546294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45941.411452546294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45941.411452546294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45941.411452546294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45941.411452546294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45941.411452546294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45941.411452546294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45941.411452546294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45941.411452546294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45941.411452546294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45941.411452546294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45941.411452546294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45941.411452546294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45941.411452546294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45941.411452546294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45941.411452546294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45941.411452546294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45941.411452546294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45941.411452546294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45941.411452546294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45941.411452546294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45941.411452546294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45941.411452546294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45941.411452546294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45941.411452546294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45941.411452546294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45941.411452546294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45941.411452546294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45941.411452546294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45941.411452546294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45941.411452546294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45941.411452546294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45941.411452546294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45941.411452546294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45941.411452546294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45941.411452546294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45941.411452546294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45941.411452546294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45941.411452546294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45941.411452546294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45941.411452546294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45941.411452546294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45941.411452546294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45941.411452546294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45941.411452546294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45941.411452546294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45941.411452546294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45941.411452546294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45941.411452546294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45941.411452546294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45941.411452546294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45941.411452546294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45941.411452546294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45941.411452546294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45941.411452546294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45941.411452546294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45941.411452546294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45941.411452546294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45941.411452546294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45941.411452546294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45941.411452546294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45941.411452546294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45941.411452546294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45941.411452546294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45941.411452546294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45941.411452546294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45941.411452546294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45941.411452546294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45941.411452546294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45941.411452546294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45941.411452546294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45941.411452546294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45941.411452546294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45941.411452546294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45941.411452546294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45941.411452546294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45941.411452546294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45941.411452546294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45941.411452546294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45941.411452546294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45941.411452546294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45941.411452546294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45941.411452546294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45941.411452546294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45941.411452546294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45941.411452546294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45941.411452546294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45941.411452546294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45941.411452546294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45941.411452546294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45941.411452546294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45941.411452546294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45941.411452546294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45941.411452546294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45941.411452546294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45941.411452546294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45941.411452546294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45941.411452546294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45941.411452546294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45941.411452546294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45941.411452546294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45941.411452546294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45941.411452546294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45941.411452546294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45941.411452546294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45941.411452546294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45941.411452546294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45941.411452546294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45941.411452546294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45941.411452546294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45941.411452546294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45941.411452546294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45941.411452546294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45941.411452546294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45941.411452546294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45941.411452546294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45941.411452546294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45941.411452546294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45941.411452546294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45941.411452546294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45941.411452546294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45941.411452546294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45941.411452546294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45941.411452546294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45941.411452546294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45941.411452546294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45941.411452546294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45941.411452546294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45941.411452546294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45941.411452546294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45941.411452546294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45941.411452546294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45941.411452546294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45941.411452546294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45941.411452546294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45941.411452546294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45941.411452546294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45941.411452546294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45941.411452546294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45941.411452546294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45941.411452546294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45941.411452546294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45941.411452546294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45941.411452546294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45941.411452546294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45941.411452546294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45941.411452546294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45941.411452546294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45941.411452546294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45941.411452546294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45941.411452546294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45941.411452546294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45941.411452546294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45941.411452546294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45941.411452546294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45941.411452546294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45941.411452546294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45941.411452546294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45941.411452546294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45941.411452546294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45941.411452546294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45941.411452546294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sheetData>
  <dataValidations count="2">
    <dataValidation allowBlank="1" showInputMessage="1" showErrorMessage="1" sqref="E1" xr:uid="{4D935161-CDD3-4592-B877-3FB59C99E142}"/>
    <dataValidation type="list" allowBlank="1" showInputMessage="1" showErrorMessage="1" sqref="E3:E1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39058</v>
      </c>
      <c r="B2" s="67" t="str">
        <f>IFERROR(VLOOKUP(D2,DB!A:K,11,0),"")</f>
        <v>R3</v>
      </c>
      <c r="C2" s="18">
        <v>2</v>
      </c>
      <c r="D2" s="18" t="s">
        <v>23498</v>
      </c>
      <c r="E2" s="18" t="s">
        <v>38969</v>
      </c>
      <c r="F2" s="20">
        <v>45941.382280092592</v>
      </c>
      <c r="G2" s="21">
        <f t="shared" ref="G2:G22" ca="1" si="0">IFERROR(NOW()-F2,"-")</f>
        <v>2.9172685186495073E-2</v>
      </c>
      <c r="H2" s="22">
        <v>45941.372662037036</v>
      </c>
      <c r="I2" s="19" t="str">
        <f>IFERROR(VLOOKUP(D2,DB!A:F,6,0),"")</f>
        <v>SCECO</v>
      </c>
      <c r="J2" s="18" t="str">
        <f>IFERROR(VLOOKUP(D2,DB!A:G,7,0),"")</f>
        <v>Vandalized</v>
      </c>
      <c r="K2" s="50" t="s">
        <v>39059</v>
      </c>
      <c r="L2" s="23" t="str">
        <f>IFERROR(VLOOKUP(D2,DB!A:I,9,0),"")</f>
        <v>Latis</v>
      </c>
    </row>
    <row r="3" spans="1:13" ht="15" customHeight="1">
      <c r="A3" s="19"/>
      <c r="B3" s="67" t="str">
        <f>IFERROR(VLOOKUP(D3,DB!A:K,11,0),"")</f>
        <v/>
      </c>
      <c r="C3" s="18"/>
      <c r="D3" s="18"/>
      <c r="E3" s="18"/>
      <c r="F3" s="20"/>
      <c r="G3" s="21">
        <f t="shared" ca="1" si="0"/>
        <v>45941.411452777778</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45941.411452777778</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45941.411452777778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45941.411452777778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45941.411452777778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45941.411452777778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45941.411452777778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45941.411452777778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45941.411452777778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45941.411452777778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45941.411452777778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45941.411452777778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45941.411452777778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45941.411452777778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45941.411452777778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45941.411452777778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45941.411452777778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45941.411452777778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45941.411452777778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45941.411452777778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45941.411452777778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45941.411452777778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45941.411452777778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45941.411452777778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45941.411452777778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45941.411452777778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45941.411452777778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45941.411452777778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45941.411452777778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45941.411452777778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45941.411452777778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45941.411452777778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45941.411452777778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45941.411452777778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45941.411452777778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45941.411452777778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45941.411452777778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45941.411452777778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45941.411452777778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45941.411452777778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45941.411452777778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45941.411452777778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45941.411452777778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45941.411452777778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45941.411452777778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45941.411452777778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45941.411452777778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45941.411452777778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45941.411452777778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45941.411452777778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45941.411452777778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45941.411452777778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45941.411452777778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45941.411452777778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45941.411452777778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45941.411452777778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45941.411452777778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45941.411452777778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45941.411452777778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45941.411452777778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45941.411452777778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45941.411452777778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45941.411452777778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45941.411452777778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45941.411452777778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45941.411452777778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45941.411452777778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45941.411452777778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45941.411452777778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45941.411452777778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45941.411452777778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45941.411452777778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45941.411452777778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45941.411452777778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45941.411452777778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45941.411452777778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45941.411452777778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45941.411452777778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45941.411452777778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45941.411452777778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45941.411452777778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45941.411452777778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45941.411452777778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45941.411452777778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45941.411452777778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45941.411452777778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45941.411452777778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45941.411452777778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45941.411452777778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45941.411452777778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45941.411452777778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45941.411452777778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45941.411452777778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45941.411452777778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45941.411452777778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45941.411452777778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45941.411452777778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45941.411452777778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45941.411452777778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45941.411452777778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45941.411452777778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45941.411452777778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45941.411452777778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45941.411452777778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45941.411452777778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45941.411452777778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45941.411452777778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45941.411452777778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45941.411452777778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45941.411452777778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45941.411452777778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45941.411452777778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45941.411452777778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45941.411452777778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45941.411452777778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45941.411452777778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45941.411452777778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45941.411452777778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45941.411452777778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45941.411452777778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45941.411452777778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45941.411452777778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45941.411452777778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45941.411452777778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45941.411452777778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45941.411452777778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45941.411452777778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45941.411452777778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45941.411452777778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45941.411452777778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45941.411452777778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45941.411452777778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45941.411452777778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45941.411452777778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45941.411452777778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45941.411452777778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45941.411452777778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45941.411452777778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45941.411452777778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45941.411452777778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45941.411452777778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45941.411452777778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45941.411452777778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45941.411452777778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45941.411452777778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45941.411452777778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45941.411452777778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45941.411452777778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45941.411452777778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45941.411452777778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45941.411452777778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45941.411452777778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45941.411452777778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45941.411452777778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45941.411452777778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45941.411452777778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45941.411452777778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45941.411452777778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45941.411452777778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45941.411452777778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45941.411452777778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45941.411452777778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45941.411452777778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45941.411452777778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45941.411452777778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45941.411452777778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45941.411452777778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45941.411452777778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45941.411452777778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45941.411452777778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45941.411452777778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45941.411452777778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45941.411452777778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45941.411452777778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45941.411452777778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45941.411452777778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45941.411452777778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45941.411452777778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45941.411452777778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45941.411452777778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45941.411452777778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45941.411452777778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45941.411452777778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45941.411452777778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45941.411452777778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45941.411452777778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45941.411452777778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45941.411452777778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45941.411452777778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45941.411452777778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45941.411452777778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45941.411452777778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45941.411452777778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45941.411452777778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45941.411452777778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45941.411452777778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45941.411452777778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45941.411452777778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45941.411452777778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45941.411452777778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45941.411452777778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45941.411452777778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45941.411452777778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45941.411452777778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45941.411452777778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45941.411452777778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45941.411452777778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45941.411452777778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45941.411452777778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45941.411452777778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45941.411452777778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45941.411452777778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45941.411452777778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45941.411452777778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45941.411452777778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45941.411452777778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45941.411452777778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45941.411452777778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45941.411452777778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45941.411452777778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45941.411452777778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45941.411452777778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45941.411452777778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45941.411452777778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45941.411452777778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45941.411452777778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45941.411452777778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45941.411452777778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45941.411452777778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45941.411452777778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45941.411452777778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45941.411452777778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45941.411452777778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45941.411452777778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45941.411452777778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45941.411452777778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45941.411452777778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45941.411452777778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45941.411452777778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45941.411452777778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45941.411452777778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45941.411452777778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45941.411452777778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45941.411452777778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45941.411452777778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45941.411452777778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45941.411452777778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45941.411452777778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45941.411452777778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45941.411452777778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45941.411452777778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45941.411452777778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45941.411452777778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45941.411452777778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45941.411452777778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45941.411452777778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45941.411452777778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45941.411452777778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45941.411452777778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45941.411452777778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45941.411452777778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45941.411452777778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45941.411452777778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45941.411452777778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45941.411452777778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45941.411452777778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45941.411452777778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45941.411452777778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45941.411452777778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45941.411452777778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45941.411452777778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45941.411452777778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45941.411452777778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45941.411452777778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45941.411452777778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45941.411452777778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45941.411452777778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45941.411452777778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45941.411452777778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45941.411452777778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45941.411452777778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45941.411452777778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45941.411452777778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45941.411452777778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45941.411452777778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45941.411452777778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45941.411452777778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45941.411452777778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45941.411452777778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45941.411452777778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45941.411452777778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45941.411452777778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45941.411452777778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45941.411452777778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45941.411452777778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45941.411452777778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45941.411452777778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45941.411452777778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45941.411452777778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45941.411452777778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45941.411452777778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45941.411452777778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45941.411452777778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45941.411452777778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45941.411452777778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45941.411452777778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45941.411452777778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45941.411452777778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45941.411452777778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45941.411452777778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45941.411452777778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45941.411452777778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45941.411452777778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45941.411452777778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45941.411452777778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45941.411452777778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45941.411452777778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45941.411452777778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45941.411452777778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45941.411452777778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45941.411452777778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45941.411452777778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45941.411452777778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45941.411452777778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45941.411452777778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45941.411452777778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45941.411452777778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45941.411452777778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45941.411452777778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45941.411452777778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45941.411452777778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45941.411452777778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45941.411452777778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45941.411452777778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45941.411452777778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45941.411452777778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45941.411452777778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45941.411452777778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45941.411452777778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45941.411452777778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45941.411452777778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45941.411452777778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45941.411452777778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45941.411452777778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45941.411452777778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45941.411452777778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45941.411452777778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45941.411452777778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45941.411452777778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45941.411452777778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45941.411452777778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45941.411452777778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45941.411452777778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45941.411452777778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45941.411452777778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45941.411452777778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45941.411452777778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45941.411452777778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45941.411452777778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45941.411452777778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45941.411452777778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45941.411452777778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45941.411452777778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45941.411452777778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45941.411452777778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45941.411452777778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45941.411452777778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45941.411452777778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45941.411452777778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45941.411452777778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45941.411452777778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45941.411452777778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45941.411452777778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45941.411452777778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45941.411452777778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45941.411452777778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45941.411452777778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45941.411452777778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45941.411452777778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45941.411452777778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45941.411452777778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45941.411452777778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45941.411452777778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45941.411452777778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45941.411452777778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45941.411452777778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45941.411452777778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45941.411452777778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45941.411452777778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45941.411452777778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45941.411452777778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45941.411452777778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45941.411452777778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45941.411452777778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45941.411452777778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45941.411452777778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45941.411452777778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45941.411452777778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45941.411452777778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45941.411452777778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45941.411452777778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45941.411452777778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45941.411452777778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45941.411452777778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45941.411452777778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45941.411452777778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45941.411452777778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45941.411452777778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45941.411452777778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45941.411452777778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45941.411452777778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45941.411452777778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45941.411452777778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45941.411452777778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45941.411452777778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45941.411452777778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45941.411452777778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45941.411452777778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45941.411452777778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45941.411452777778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45941.411452777778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45941.411452777778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45941.411452777778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45941.411452777778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45941.411452777778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45941.411452777778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45941.411452777778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45941.411452777778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45941.411452777778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45941.411452777778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45941.411452777778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45941.411452777778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45941.411452777778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45941.411452777778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45941.411452777778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45941.411452777778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45941.411452777778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45941.411452777778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45941.411452777778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45941.411452777778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45941.411452777778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45941.411452777778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45941.411452777778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45941.411452777778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45941.411452777778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45941.411452777778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45941.411452777778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45941.411452777778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45941.411452777778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45941.411452777778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45941.411452777778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45941.411452777778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45941.411452777778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45941.411452777778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45941.411452777778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45941.411452777778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45941.411452777778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45941.411452777778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45941.411452777778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45941.411452777778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45941.411452777778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45941.411452777778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45941.411452777778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45941.411452777778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45941.411452777778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45941.411452777778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45941.411452777778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45941.411452777778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45941.411452777778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45941.411452777778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45941.411452777778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45941.411452777778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45941.411452777778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45941.411452777778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45941.411452777778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45941.411452777778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45941.411452777778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45941.411452777778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45941.411452777778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45941.411452777778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45941.411452777778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45941.411452777778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45941.411452777778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45941.411452777778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45941.411452777778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45941.411452777778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45941.411452777778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45941.411452777778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45941.411452777778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45941.411452777778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45941.411452777778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45941.411452777778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45941.411452777778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45941.411452777778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45941.411452777778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45941.411452777778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45941.411452777778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45941.411452777778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45941.411452777778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45941.411452777778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45941.411452777778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45941.411452777778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45941.411452777778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45941.411452777778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45941.411452777778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45941.411452777778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45941.411452777778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45941.411452777778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45941.411452777778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45941.411452777778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45941.411452777778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45941.411452777778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45941.411452777778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45941.411452777778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45941.411452777778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45941.411452777778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45941.411452777778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45941.411452777778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45941.411452777778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45941.411452777778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45941.411452777778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45941.411452777778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45941.411452777778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45941.411452777778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45941.411452777778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45941.411452777778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45941.411452777778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45941.411452777778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45941.411452777778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45941.411452777778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45941.411452777778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45941.411452777778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45941.411452777778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45941.411452777778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45941.411452777778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45941.411452777778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45941.411452777778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45941.411452777778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45941.411452777778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45941.411452777778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45941.411452777778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45941.411452777778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45941.411452777778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45941.411452777778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45941.411452777778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45941.411452777778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45941.411452777778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45941.411452777778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45941.411452777778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45941.411452777778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45941.411452777778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45941.411452777778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45941.411452777778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45941.411452777778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45941.411452777778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45941.411452777778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45941.411452777778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45941.411452777778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45941.411452777778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45941.411452777778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45941.411452777778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45941.411452777778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45941.411452777778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45941.411452777778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45941.411452777778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45941.411452777778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45941.411452777778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45941.411452777778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45941.411452777778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45941.411452777778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45941.411452777778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45941.411452777778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45941.411452777778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45941.411452777778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45941.411452777778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45941.411452777778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45941.411452777778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45941.411452777778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45941.411452777778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45941.411452777778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45941.411452777778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45941.411452777778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45941.411452777778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45941.411452777778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45941.411452777778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45941.411452777778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45941.411452777778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45941.411452777778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45941.411452777778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45941.411452777778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45941.411452777778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45941.411452777778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45941.411452777778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45941.411452777778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45941.411452777778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45941.411452777778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45941.411452777778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45941.411452777778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45941.411452777778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45941.411452777778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45941.411452777778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45941.411452777778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45941.411452777778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45941.411452777778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45941.411452777778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45941.411452777778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45941.411452777778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45941.411452777778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45941.411452777778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45941.411452777778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45941.411452777778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45941.411452777778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45941.411452777778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45941.411452777778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45941.411452777778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45941.411452777778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45941.411452777778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45941.411452777778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45941.411452777778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45941.411452777778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45941.411452777778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45941.411452777778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45941.411452777778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45941.411452777778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45941.411452777778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45941.411452777778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45941.411452777778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45941.411452777778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45941.411452777778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45941.411452777778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45941.411452777778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45941.411452777778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45941.411452777778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45941.411452777778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45941.411452777778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45941.411452777778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45941.411452777778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45941.411452777778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45941.411452777778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45941.411452777778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45941.411452777778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45941.411452777778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45941.411452777778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45941.411452777778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45941.411452777778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45941.411452777778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45941.411452777778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45941.411452777778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45941.411452777778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45941.411452777778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45941.411452777778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45941.411452777778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45941.411452777778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45941.411452777778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45941.411452777778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45941.411452777778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45941.411452777778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45941.411452777778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45941.411452777778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45941.411452777778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45941.411452777778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45941.411452777778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45941.411452777778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45941.411452777778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45941.411452777778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45941.411452777778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45941.411452777778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45941.411452777778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45941.411452777778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45941.411452777778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45941.411452777778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45941.411452777778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45941.411452777778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45941.411452777778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45941.411452777778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45941.411452777778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45941.411452777778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45941.411452777778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45941.411452777778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45941.411452777778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45941.411452777778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45941.411452777778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45941.411452777778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45941.411452777778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45941.411452777778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45941.411452777778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45941.411452777778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45941.411452777778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45941.411452777778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45941.411452777778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45941.411452777778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45941.411452777778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45941.411452777778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45941.411452777778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45941.411452777778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45941.411452777778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45941.411452777778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45941.411452777778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45941.411452777778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45941.411452777778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45941.411452777778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45941.411452777778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45941.411452777778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45941.411452777778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45941.411452777778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45941.411452777778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45941.411452777778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45941.411452777778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45941.411452777778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45941.411452777778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45941.411452777778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45941.411452777778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45941.411452777778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45941.411452777778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45941.411452777778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45941.411452777778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45941.411452777778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45941.411452777778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45941.411452777778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45941.411452777778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45941.411452777778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45941.411452777778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45941.411452777778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45941.411452777778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45941.411452777778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45941.411452777778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45941.411452777778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45941.411452777778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45941.411452777778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45941.411452777778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45941.411452777778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45941.411452777778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45941.411452777778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45941.411452777778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45941.411452777778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45941.411452777778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45941.411452777778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45941.411452777778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45941.411452777778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45941.411452777778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45941.411452777778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45941.411452777778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45941.411452777778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45941.411452777778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45941.411452777778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45941.411452777778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45941.411452777778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45941.411452777778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45941.411452777778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45941.411452777778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45941.411452777778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45941.411452777778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45941.411452777778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45941.411452777778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45941.411452777778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45941.411452777778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45941.411452777778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45941.411452777778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45941.411452777778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45941.411452777778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45941.411452777778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45941.411452777778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45941.411452777778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45941.411452777778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45941.411452777778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45941.411452777778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45941.411452777778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45941.411452777778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45941.411452777778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45941.411452777778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45941.411452777778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45941.411452777778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45941.411452777778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45941.411452777778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45941.411452777778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45941.411452777778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45941.411452777778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45941.411452777778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45941.411452777778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45941.411452777778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45941.411452777778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45941.411452777778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45941.411452777778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45941.411452777778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45941.411452777778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45941.411452777778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45941.411452777778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45941.411452777778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45941.411452777778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45941.411452777778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45941.411452777778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45941.411452777778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45941.411452777778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45941.411452777778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45941.411452777778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45941.411452777778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45941.411452777778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45941.411452777778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45941.411452777778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45941.411452777778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45941.411452777778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45941.411452777778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45941.411452777778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45941.411452777778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45941.411452777778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45941.411452777778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45941.411452777778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45941.411452777778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45941.411452777778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45941.411452777778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45941.411452777778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45941.411452777778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45941.411452777778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45941.411452777778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45941.411452777778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45941.411452777778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45941.411452777778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45941.411452777778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45941.411452777778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45941.411452777778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45941.411452777778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45941.411452777778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45941.411452777778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45941.411452777778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45941.411452777778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45941.411452777778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45941.411452777778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45941.411452777778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45941.411452777778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45941.411452777778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45941.411452777778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45941.411452777778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45941.411452777778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45941.411452777778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45941.411452777778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45941.411452777778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45941.411452777778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45941.411452777778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45941.411452777778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45941.411452777778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45941.411452777778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45941.411452777778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45941.411452777778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45941.411452777778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45941.411452777778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45941.411452777778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45941.411452777778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45941.411452777778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45941.411452777778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45941.411452777778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45941.411452777778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45941.411452777778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45941.411452777778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45941.411452777778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45941.411452777778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45941.411452777778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45941.411452777778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45941.411452777778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45941.411452777778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45941.411452777778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45941.411452777778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45941.411452777778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45941.411452777778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45941.411452777778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45941.411452777778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45941.411452777778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45941.411452777778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45941.411452777778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45941.411452777778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45941.411452777778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45941.411452777778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45941.411452777778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45941.411452777778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45941.411452777778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45941.411452777778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45941.411452777778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45941.411452777778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45941.411452777778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45941.411452777778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45941.411452777778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45941.411452777778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45941.411452777778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45941.411452777778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45941.411452777778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45941.411452777778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45941.411452777778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45941.411452777778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45941.411452777778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45941.411452777778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45941.411452777778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45941.411452777778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45941.411452777778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45941.411452777778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45941.411452777778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45941.411452777778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45941.411452777778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45941.411452777778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45941.411452777778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45941.411452777778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45941.411452777778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45941.411452777778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45941.411452777778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45941.411452777778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45941.411452777778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45941.411452777778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45941.411452777778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45941.411452777778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45941.411452777778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45941.411452777778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45941.411452777778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45941.411452777778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45941.411452777778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45941.411452777778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45941.411452777778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45941.411452777778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45941.411452777778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45941.411452777778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45941.411452777778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45941.411452777778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45941.411452777778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45941.411452777778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45941.411452777778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45941.411452777778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45941.411452777778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45941.411452777778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45941.411452777778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45941.411452777778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45941.411452777778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45941.411452777778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45941.411452777778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45941.411452777778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45941.411452777778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45941.411452777778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45941.411452777778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45941.411452777778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45941.411452777778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45941.411452777778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45941.411452777778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45941.411452777778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45941.411452777778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45941.411452777778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45941.411452777778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45941.411452777778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45941.411452777778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45941.411452777778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45941.411452777778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45941.411452777778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45941.411452777778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45941.411452777778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45941.411452777778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45941.411452777778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45941.411452777778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45941.411452777778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45941.411452777778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45941.411452777778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45941.411452777778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45941.411452777778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45941.411452777778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45941.411452777778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45941.411452777778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45941.411452777778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45941.411452777778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45941.411452777778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45941.411452777778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45941.411452777778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45941.411452777778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45941.411452777778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45941.411452777778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45941.411452777778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45941.411452777778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45941.411452777778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45941.411452777778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45941.411452777778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45941.411452777778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45941.411452777778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45941.411452777778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45941.411452777778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45941.411452777778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45941.411452777778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45941.411452777778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45941.411452777778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45941.411452777778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45941.411452777778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45941.411452777778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45941.411452777778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45941.411452777778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45941.411452777778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45941.411452777778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45941.411452777778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45941.411452777778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45941.411452777778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45941.411452777778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45941.411452777778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45941.411452777778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45941.411452777778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45941.411452777778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45941.411452777778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45941.411452777778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45941.411452777778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45941.411452777778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45941.411452777778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45941.411452777778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45941.411452777778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45941.411452777778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45941.411452777778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45941.411452777778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45941.411452777778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45941.411452777778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45941.411452777778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45941.411452777778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45941.411452777778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45941.411452777778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45941.411452777778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45941.411452777778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45941.411452777778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45941.411452777778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45941.411452777778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45941.411452777778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45941.411452777778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45941.411452777778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45941.411452777778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45941.411452777778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45941.411452777778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45941.411452777778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45941.411452777778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45941.411452777778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45941.411452777778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45941.411452777778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45941.411452777778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45941.411452777778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45941.411452777778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45941.411452777778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45941.411452777778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45941.411452777778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45941.411452777778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45941.411452777778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45941.411452777778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45941.411452777778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45941.411452777778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45941.411452777778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45941.411452777778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45941.411452777778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45941.411452777778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45941.411452777778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45941.411452777778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45941.411452777778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45941.411452777778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45941.411452777778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45941.411452777778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45941.411452777778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45941.411452777778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45941.411452777778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45941.411452777778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45941.411452777778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45941.411452777778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45941.411452777778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45941.411452777778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45941.411452777778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45941.411452777778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45941.411452777778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45941.411452777778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45941.411452777778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45941.411452777778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45941.411452777778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45941.411452777778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45941.411452777778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45941.411452777778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45941.411452777778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45941.411452777778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45941.411452777778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45941.411452777778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45941.411452777778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45941.411452777778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45941.411452777778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45941.411452777778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45941.411452777778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45941.411452777778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45941.411452777778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45941.411452777778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45941.411452777778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45941.411452777778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45941.411452777778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45941.411452777778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45941.411452777778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45941.411452777778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45941.411452777778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45941.411452777778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45941.411452777778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45941.411452777778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45941.411452777778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45941.411452777778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45941.411452777778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45941.411452777778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45941.411452777778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45941.411452777778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45941.411452777778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45941.411452777778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45941.411452777778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45941.411452777778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45941.411452777778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45941.411452777778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45941.411452777778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45941.411452777778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45941.411452777778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45941.411452777778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45941.411452777778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45941.411452777778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45941.411452777778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45941.411452777778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45941.411452777778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45941.411452777778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45941.411452777778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45941.411452777778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45941.411452777778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45941.411452777778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45941.411452777778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45941.411452777778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45941.411452777778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45941.411452777778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45941.411452777778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45941.411452777778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45941.411452777778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45941.411452777778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45941.411452777778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45941.411452777778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45941.411452777778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45941.411452777778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45941.411452777778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45941.411452777778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45941.411452777778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45941.411452777778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45941.411452777778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45941.411452777778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45941.411452777778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45941.411452777778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45941.411452777778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45941.411452777778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45941.411452777778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45941.411452777778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45941.411452777778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45941.411452777778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45941.411452777778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45941.411452777778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45941.411452777778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45941.411452777778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45941.411452777778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45941.411452777778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45941.411452777778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45941.411452777778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45941.411452777778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45941.411452777778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45941.411452777778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45941.411452777778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45941.411452777778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45941.411452777778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45941.411452777778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45941.411452777778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45941.411452777778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45941.411452777778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45941.411452777778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45941.411452777778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45941.411452777778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45941.411452777778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45941.411452777778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45941.411452777778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45941.411452777778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45941.411452777778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45941.411452777778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45941.411452777778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45941.411452777778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45941.411452777778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45941.411452777778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45941.411452777778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45941.411452777778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45941.411452777778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45941.411452777778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45941.411452777778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45941.411452777778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45941.411452777778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45941.411452777778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45941.411452777778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45941.411452777778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45941.411452777778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45941.411452777778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45941.411452777778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45941.411452777778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45941.411452777778</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237.93073495369754</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27578</v>
      </c>
      <c r="E3" s="104" t="s">
        <v>38964</v>
      </c>
      <c r="F3" s="163">
        <v>45941.201597222222</v>
      </c>
      <c r="G3" s="132">
        <f ca="1">IFERROR(NOW()-F3,"")</f>
        <v>0.20985532407212304</v>
      </c>
      <c r="H3" s="131">
        <v>45941.195949074077</v>
      </c>
      <c r="I3" s="127" t="str">
        <f>IFERROR(VLOOKUP(D3,DB!A:F,6,0),"")</f>
        <v>SCECO</v>
      </c>
      <c r="J3" s="127" t="str">
        <f>IFERROR(VLOOKUP(D3,DB!A:G,7,0),"")</f>
        <v>Dead</v>
      </c>
      <c r="K3" s="133" t="s">
        <v>39063</v>
      </c>
      <c r="L3" s="129" t="str">
        <f>IFERROR(VLOOKUP(D3,DB!A:I,9,0),"")</f>
        <v>Latis</v>
      </c>
    </row>
    <row r="4" spans="1:16" ht="15" customHeight="1">
      <c r="A4" s="127" t="s">
        <v>39064</v>
      </c>
      <c r="B4" s="127" t="str">
        <f>IFERROR(VLOOKUP(D4,DB!A:K,11,0),"")</f>
        <v>R4</v>
      </c>
      <c r="C4" s="128">
        <v>1</v>
      </c>
      <c r="D4" s="99" t="s">
        <v>36672</v>
      </c>
      <c r="E4" s="104" t="s">
        <v>38964</v>
      </c>
      <c r="F4" s="131">
        <v>45941.396064814813</v>
      </c>
      <c r="G4" s="132">
        <f ca="1">IFERROR(NOW()-F4,"")</f>
        <v>1.5387731480586808E-2</v>
      </c>
      <c r="H4" s="131">
        <v>45941.308321759258</v>
      </c>
      <c r="I4" s="127" t="str">
        <f>IFERROR(VLOOKUP(D4,DB!A:F,6,0),"")</f>
        <v>Generator-SG</v>
      </c>
      <c r="J4" s="127" t="str">
        <f>IFERROR(VLOOKUP(D4,DB!A:G,7,0),"")</f>
        <v>Dead</v>
      </c>
      <c r="K4" s="133" t="s">
        <v>39065</v>
      </c>
      <c r="L4" s="129" t="str">
        <f>IFERROR(VLOOKUP(D4,DB!A:I,9,0),"")</f>
        <v>Latis</v>
      </c>
    </row>
    <row r="5" spans="1:16" ht="15" customHeight="1">
      <c r="A5" s="127"/>
      <c r="B5" s="127" t="str">
        <f>IFERROR(VLOOKUP(D5,DB!A:K,11,0),"")</f>
        <v/>
      </c>
      <c r="C5" s="128"/>
      <c r="D5" s="129"/>
      <c r="E5" s="104"/>
      <c r="F5" s="131"/>
      <c r="G5" s="132">
        <f ca="1">IFERROR(NOW()-F5,"")</f>
        <v>45941.411452546294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45941.411452546294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45941.411452546294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45941.411452546294</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45941.411452546294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45941.411452546294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45941.411452546294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45941.411452546294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45941.411452546294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45941.411452546294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45941.411452546294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5"/>
      <c r="E16" s="130"/>
      <c r="F16" s="131"/>
      <c r="G16" s="132">
        <f ca="1">IFERROR(NOW()-F16,"")</f>
        <v>45941.411452546294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45941.411452546294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45941.411452546294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45941.411452546294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45941.411452546294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45941.411452546294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45941.411452546294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45941.411452546294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45941.411452546294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45941.411452546294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45941.411452546294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45941.411452546294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45941.411452546294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45941.411452546294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45941.411452546294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45941.411452546294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45941.411452546294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45941.411452546294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45941.411452546294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45941.411452546294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45941.411452546294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45941.411452546294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45941.411452546294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45941.411452546294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45941.411452546294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45941.411452546294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45941.411452546294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45941.411452546294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45941.411452546294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45941.411452546294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45941.411452546294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45941.411452546294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45941.411452546294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45941.411452546294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45941.411452546294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45941.411452546294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45941.411452546294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45941.411452546294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45941.411452546294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45941.411452546294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45941.411452546294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45941.411452546294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45941.411452546294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45941.411452546294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45941.411452546294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45941.411452546294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45941.411452546294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45941.411452546294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45941.411452546294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45941.411452546294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45941.411452546294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45941.411452546294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45941.411452546294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45941.411452546294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45941.411452546294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45941.411452546294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45941.411452546294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45941.411452546294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45941.411452546294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45941.411452546294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45941.411452546294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45941.411452546294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45941.411452546294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45941.411452546294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45941.411452546294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45941.411452546294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45941.411452546294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45941.411452546294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45941.411452546294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45941.411452546294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45941.411452546294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45941.411452546294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45941.411452546294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45941.411452546294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45941.411452546294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45941.411452546294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45941.411452546294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45941.411452546294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45941.411452546294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45941.411452546294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45941.411452546294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45941.411452546294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45941.411452546294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45941.411452546294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45941.411452546294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45941.411452546294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45941.411452546294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45941.411452546294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45941.411452546294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45941.411452546294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45941.411452546294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45941.411452546294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45941.411452546294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45941.411452546294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45941.411452546294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45941.411452546294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45941.411452546294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45941.411452546294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45941.411452546294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45941.411452546294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45941.411452546294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45941.411452546294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45941.411452546294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45941.411452546294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45941.411452546294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45941.411452546294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45941.411452546294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45941.411452546294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45941.411452546294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45941.411452546294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45941.411452546294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45941.411452546294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45941.411452546294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45941.411452546294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45941.411452546294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45941.411452546294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45941.411452546294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45941.411452546294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45941.411452546294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45941.411452546294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45941.411452546294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45941.411452546294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45941.411452546294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45941.411452546294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45941.411452546294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45941.411452546294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45941.411452546294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45941.411452546294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45941.411452546294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45941.411452546294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45941.411452546294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45941.411452546294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45941.411452546294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45941.411452546294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45941.411452546294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45941.411452546294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45941.411452546294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45941.411452546294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45941.411452546294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45941.411452546294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45941.411452546294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45941.411452546294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45941.411452546294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45941.411452546294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45941.411452546294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45941.411452546294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45941.411452546294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45941.411452546294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45941.411452546294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45941.411452546294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45941.411452546294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45941.411452546294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45941.411452546294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45941.411452546294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45941.411452546294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45941.411452546294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45941.411452546294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45941.411452546294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45941.411452546294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45941.411452546294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45941.411452546294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45941.411452546294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45941.411452546294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45941.411452546294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45941.411452546294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45941.411452546294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45941.411452546294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45941.411452546294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45941.411452546294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45941.411452546294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45941.411452546294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45941.411452546294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45941.411452546294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45941.411452546294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45941.411452546294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45941.411452546294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45941.411452546294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45941.411452546294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45941.411452546294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45941.411452546294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45941.411452546294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45941.411452546294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45941.411452546294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45941.411452546294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45941.411452546294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45941.411452546294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45941.411452546294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45941.411452546294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45941.411452546294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45941.411452546294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45941.411452546294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45941.411452546294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45941.411452546294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45941.411452546294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45941.411452546294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45941.411452546294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45941.411452546294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45941.411452546294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45941.411452546294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45941.411452546294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45941.411452546294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45941.411452546294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45941.411452546294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45941.411452546294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45941.411452546294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45941.411452546294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45941.411452546294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45941.411452546294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45941.411452546294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45941.411452546294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45941.411452546294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45941.411452546294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45941.411452546294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45941.411452546294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45941.411452546294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45941.411452546294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45941.411452546294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45941.411452546294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45941.411452546294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45941.411452546294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45941.411452546294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45941.411452546294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45941.411452546294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45941.411452546294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45941.411452546294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45941.411452546294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45941.411452546294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45941.411452546294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45941.411452546294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45941.411452546294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45941.411452546294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45941.411452546294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45941.411452546294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45941.411452546294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45941.411452546294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45941.411452546294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45941.411452546294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45941.411452546294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45941.411452546294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45941.411452546294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45941.411452546294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45941.411452546294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45941.411452546294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45941.411452546294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45941.411452546294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45941.411452546294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45941.411452546294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45941.411452546294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45941.411452546294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45941.411452546294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45941.411452546294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45941.411452546294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45941.411452546294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45941.411452546294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45941.411452546294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45941.411452546294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45941.411452546294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45941.411452546294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45941.411452546294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45941.411452546294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45941.411452546294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45941.411452546294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45941.411452546294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45941.411452546294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45941.411452546294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45941.411452546294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45941.411452546294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45941.411452546294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45941.411452546294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45941.411452546294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45941.411452546294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45941.411452546294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45941.411452546294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45941.411452546294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45941.411452546294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45941.411452546294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45941.411452546294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45941.411452546294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45941.411452546294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45941.411452546294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45941.411452546294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45941.411452546294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45941.411452546294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45941.411452546294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45941.411452546294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45941.411452546294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45941.411452546294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45941.411452546294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45941.411452546294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45941.411452546294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45941.411452546294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45941.411452546294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45941.411452546294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45941.411452546294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45941.411452546294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45941.411452546294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45941.411452546294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45941.411452546294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45941.411452546294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45941.411452546294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45941.411452546294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45941.411452546294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45941.411452546294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45941.411452546294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45941.411452546294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45941.411452546294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45941.411452546294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45941.411452546294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45941.411452546294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45941.411452546294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45941.411452546294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45941.411452546294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45941.411452546294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45941.411452546294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45941.411452546294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45941.411452546294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45941.411452546294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45941.411452546294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45941.411452546294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45941.411452546294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45941.411452546294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45941.411452546294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45941.411452546294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45941.411452546294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45941.411452546294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45941.411452546294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45941.411452546294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45941.411452546294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45941.411452546294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45941.411452546294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45941.411452546294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45941.411452546294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45941.411452546294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45941.411452546294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45941.411452546294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45941.411452546294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45941.411452546294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45941.411452546294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45941.411452546294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45941.411452546294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45941.411452546294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45941.411452546294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45941.411452546294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45941.411452546294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45941.411452546294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45941.411452546294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45941.411452546294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45941.411452546294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45941.411452546294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45941.411452546294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45941.411452546294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45941.411452546294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45941.411452546294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45941.411452546294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45941.411452546294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45941.411452546294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45941.411452546294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45941.411452546294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45941.411452546294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45941.411452546294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45941.411452546294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45941.411452546294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45941.411452546294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45941.411452546294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45941.411452546294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45941.411452546294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45941.411452546294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45941.411452546294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45941.411452546294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45941.411452546294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45941.411452546294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45941.411452546294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45941.411452546294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45941.411452546294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45941.411452546294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45941.411452546294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45941.411452546294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45941.411452546294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45941.411452546294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45941.411452546294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45941.411452546294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45941.411452546294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45941.411452546294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45941.411452546294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45941.411452546294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45941.411452546294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45941.411452546294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45941.411452546294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45941.411452546294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45941.411452546294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45941.411452546294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45941.411452546294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45941.411452546294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45941.411452546294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45941.411452546294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45941.411452546294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45941.411452546294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45941.411452546294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45941.411452546294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45941.411452546294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45941.411452546294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45941.411452546294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45941.411452546294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45941.411452546294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45941.411452546294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45941.411452546294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45941.411452546294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45941.411452546294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45941.411452546294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45941.411452546294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45941.411452546294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45941.411452546294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45941.411452546294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45941.411452546294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45941.411452546294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45941.411452546294</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45941.411452546294</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28" sqref="D2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58">
        <f ca="1">IFERROR(NOW()-F2,"")</f>
        <v>49.57939236110542</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58">
        <f t="shared" ref="G3" ca="1" si="0">IFERROR(NOW()-F3,"")</f>
        <v>15.222575231477094</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2</v>
      </c>
      <c r="D4" s="37" t="s">
        <v>38426</v>
      </c>
      <c r="E4" s="37" t="s">
        <v>38964</v>
      </c>
      <c r="F4" s="38">
        <v>45941.361435185187</v>
      </c>
      <c r="G4" s="39">
        <f t="shared" ref="G4" ca="1" si="1">IFERROR(NOW()-F4,"")</f>
        <v>5.0017361107165925E-2</v>
      </c>
      <c r="H4" s="38">
        <v>45941.353796296295</v>
      </c>
      <c r="I4" s="37" t="str">
        <f>IFERROR(VLOOKUP(D4,DB!A:F,6,0),"")</f>
        <v>SCECO</v>
      </c>
      <c r="J4" s="37" t="str">
        <f>IFERROR(VLOOKUP(D4,DB!A:G,7,0),"")</f>
        <v>Haj Removal</v>
      </c>
      <c r="K4" s="37" t="s">
        <v>39071</v>
      </c>
      <c r="L4" s="37" t="str">
        <f>IFERROR(VLOOKUP(D4,DB!A:I,9,0),"")</f>
        <v>Latis</v>
      </c>
    </row>
    <row r="5" spans="1:13" ht="15">
      <c r="A5" s="37" t="s">
        <v>39072</v>
      </c>
      <c r="B5" s="37" t="str">
        <f>IFERROR(VLOOKUP(D5,DB!A:K,11,0),"")</f>
        <v>R5</v>
      </c>
      <c r="C5" s="37">
        <v>1</v>
      </c>
      <c r="D5" s="37" t="s">
        <v>34148</v>
      </c>
      <c r="E5" s="37" t="s">
        <v>38964</v>
      </c>
      <c r="F5" s="38">
        <v>45941.373749999999</v>
      </c>
      <c r="G5" s="39">
        <f t="shared" ref="G5:G36" ca="1" si="2">IFERROR(NOW()-F5,"")</f>
        <v>3.7702546294895001E-2</v>
      </c>
      <c r="H5" s="38">
        <v>45941.364722222221</v>
      </c>
      <c r="I5" s="37" t="str">
        <f>IFERROR(VLOOKUP(D5,DB!A:F,6,0),"")</f>
        <v>SCECO</v>
      </c>
      <c r="J5" s="37" t="str">
        <f>IFERROR(VLOOKUP(D5,DB!A:G,7,0),"")</f>
        <v>Vandalized</v>
      </c>
      <c r="K5" s="37" t="s">
        <v>39073</v>
      </c>
      <c r="L5" s="37" t="str">
        <f>IFERROR(VLOOKUP(D5,DB!A:I,9,0),"")</f>
        <v>Latis</v>
      </c>
    </row>
    <row r="6" spans="1:13" ht="15">
      <c r="A6" s="37" t="s">
        <v>39074</v>
      </c>
      <c r="B6" s="37" t="str">
        <f>IFERROR(VLOOKUP(D6,DB!A:K,11,0),"")</f>
        <v>R5</v>
      </c>
      <c r="C6" s="37">
        <v>1</v>
      </c>
      <c r="D6" s="37" t="s">
        <v>34343</v>
      </c>
      <c r="E6" s="37" t="s">
        <v>38969</v>
      </c>
      <c r="F6" s="38">
        <v>45941.391180555554</v>
      </c>
      <c r="G6" s="39">
        <f t="shared" ca="1" si="2"/>
        <v>2.027199073927477E-2</v>
      </c>
      <c r="H6" s="38">
        <v>45941.385625000003</v>
      </c>
      <c r="I6" s="37" t="str">
        <f>IFERROR(VLOOKUP(D6,DB!A:F,6,0),"")</f>
        <v>SCECO</v>
      </c>
      <c r="J6" s="37" t="str">
        <f>IFERROR(VLOOKUP(D6,DB!A:G,7,0),"")</f>
        <v>Good</v>
      </c>
      <c r="K6" s="37" t="s">
        <v>39075</v>
      </c>
      <c r="L6" s="37" t="str">
        <f>IFERROR(VLOOKUP(D6,DB!A:I,9,0),"")</f>
        <v>Latis</v>
      </c>
    </row>
    <row r="7" spans="1:13" ht="15">
      <c r="A7" s="37"/>
      <c r="B7" s="37" t="str">
        <f>IFERROR(VLOOKUP(D7,DB!A:K,11,0),"")</f>
        <v/>
      </c>
      <c r="C7" s="37"/>
      <c r="D7" s="126"/>
      <c r="E7" s="37"/>
      <c r="F7" s="38"/>
      <c r="G7" s="39">
        <f t="shared" ca="1" si="2"/>
        <v>45941.411452546294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45941.411452546294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45941.411452546294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45941.411452546294</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2"/>
        <v>45941.411452546294</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2"/>
        <v>45941.411452546294</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45941.411452546294</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45941.411452546294</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45941.411452546294</v>
      </c>
      <c r="H15" s="38"/>
      <c r="I15" s="37" t="str">
        <f>IFERROR(VLOOKUP(D15,DB!A:F,6,0),"")</f>
        <v/>
      </c>
      <c r="J15" s="37" t="str">
        <f>IFERROR(VLOOKUP(D15,DB!A:G,7,0),"")</f>
        <v/>
      </c>
      <c r="K15" s="37"/>
      <c r="L15" s="37" t="str">
        <f>IFERROR(VLOOKUP(D15,DB!A:I,9,0),"")</f>
        <v/>
      </c>
    </row>
    <row r="16" spans="1:13" ht="15">
      <c r="A16" s="84"/>
      <c r="B16" s="84" t="str">
        <f>IFERROR(VLOOKUP(D16,DB!A:K,11,0),"")</f>
        <v/>
      </c>
      <c r="C16" s="84"/>
      <c r="D16" s="164"/>
      <c r="E16" s="84"/>
      <c r="F16" s="123"/>
      <c r="G16" s="124">
        <f t="shared" ca="1" si="2"/>
        <v>45941.411452546294</v>
      </c>
      <c r="H16" s="123"/>
      <c r="I16" s="84" t="str">
        <f>IFERROR(VLOOKUP(D16,DB!A:F,6,0),"")</f>
        <v/>
      </c>
      <c r="J16" s="84" t="str">
        <f>IFERROR(VLOOKUP(D16,DB!A:G,7,0),"")</f>
        <v/>
      </c>
      <c r="K16" s="84"/>
      <c r="L16" s="84" t="str">
        <f>IFERROR(VLOOKUP(D16,DB!A:I,9,0),"")</f>
        <v/>
      </c>
    </row>
    <row r="17" spans="1:12" ht="15">
      <c r="A17" s="37"/>
      <c r="B17" s="37" t="str">
        <f>IFERROR(VLOOKUP(D17,DB!A:K,11,0),"")</f>
        <v/>
      </c>
      <c r="C17" s="37"/>
      <c r="D17" s="126"/>
      <c r="E17" s="37"/>
      <c r="F17" s="38"/>
      <c r="G17" s="39">
        <f t="shared" ca="1" si="2"/>
        <v>45941.411452546294</v>
      </c>
      <c r="H17" s="38"/>
      <c r="I17" s="37" t="str">
        <f>IFERROR(VLOOKUP(D17,DB!A:F,6,0),"")</f>
        <v/>
      </c>
      <c r="J17" s="37" t="str">
        <f>IFERROR(VLOOKUP(D17,DB!A:G,7,0),"")</f>
        <v/>
      </c>
      <c r="K17" s="37"/>
      <c r="L17" s="37" t="str">
        <f>IFERROR(VLOOKUP(D17,DB!A:I,9,0),"")</f>
        <v/>
      </c>
    </row>
    <row r="18" spans="1:12" ht="15">
      <c r="A18" s="37"/>
      <c r="B18" s="37" t="str">
        <f>IFERROR(VLOOKUP(D18,DB!A:K,11,0),"")</f>
        <v/>
      </c>
      <c r="C18" s="37"/>
      <c r="D18" s="126"/>
      <c r="E18" s="37"/>
      <c r="F18" s="38"/>
      <c r="G18" s="39">
        <f t="shared" ca="1" si="2"/>
        <v>45941.411452546294</v>
      </c>
      <c r="H18" s="38"/>
      <c r="I18" s="37" t="str">
        <f>IFERROR(VLOOKUP(D18,DB!A:F,6,0),"")</f>
        <v/>
      </c>
      <c r="J18" s="37" t="str">
        <f>IFERROR(VLOOKUP(D18,DB!A:G,7,0),"")</f>
        <v/>
      </c>
      <c r="K18" s="37"/>
      <c r="L18" s="37" t="str">
        <f>IFERROR(VLOOKUP(D18,DB!A:I,9,0),"")</f>
        <v/>
      </c>
    </row>
    <row r="19" spans="1:12" ht="15">
      <c r="A19" s="37"/>
      <c r="B19" s="37" t="str">
        <f>IFERROR(VLOOKUP(D19,DB!A:K,11,0),"")</f>
        <v/>
      </c>
      <c r="C19" s="37"/>
      <c r="D19" s="126"/>
      <c r="E19" s="37"/>
      <c r="F19" s="38"/>
      <c r="G19" s="39">
        <f t="shared" ca="1" si="2"/>
        <v>45941.411452546294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45941.411452546294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45941.411452546294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45941.411452546294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45941.411452546294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45941.411452546294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45941.411452546294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45941.411452546294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45941.411452546294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45941.411452546294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45941.411452546294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45941.411452546294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45941.411452546294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45941.411452546294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45941.411452546294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45941.411452546294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45941.411452546294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45941.411452546294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ref="G37:G68" ca="1" si="3">IFERROR(NOW()-F37,"")</f>
        <v>45941.411452546294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3"/>
        <v>45941.411452546294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45941.411452546294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45941.411452546294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45941.411452546294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45941.411452546294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45941.411452546294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45941.411452546294</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t="shared" ca="1" si="3"/>
        <v>45941.411452546294</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t="shared" ca="1" si="3"/>
        <v>45941.411452546294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45941.411452546294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45941.411452546294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45941.411452546294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45941.411452546294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45941.411452546294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45941.411452546294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45941.411452546294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45941.411452546294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45941.411452546294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45941.411452546294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45941.411452546294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45941.411452546294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45941.411452546294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45941.411452546294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45941.411452546294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45941.411452546294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45941.411452546294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45941.411452546294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45941.411452546294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45941.411452546294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45941.411452546294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45941.411452546294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ref="G69:G100" ca="1" si="4">IFERROR(NOW()-F69,"")</f>
        <v>45941.411452546294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4"/>
        <v>45941.411452546294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45941.411452546294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45941.411452546294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45941.411452546294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45941.411452546294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45941.411452546294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45941.411452546294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45941.411452546294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45941.411452546294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45941.411452546294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45941.411452546294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45941.411452546294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45941.411452546294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45941.411452546294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45941.411452546294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45941.411452546294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45941.411452546294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45941.411452546294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45941.411452546294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45941.411452546294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45941.411452546294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45941.411452546294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45941.411452546294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45941.411452546294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45941.411452546294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45941.411452546294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45941.411452546294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45941.411452546294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45941.411452546294</v>
      </c>
      <c r="H98" s="38"/>
      <c r="I98" s="37" t="str">
        <f>IFERROR(VLOOKUP(D98,DB!A:F,6,0),"")</f>
        <v/>
      </c>
      <c r="J98" s="37" t="str">
        <f>IFERROR(VLOOKUP(D98,DB!A:G,7,0),"")</f>
        <v/>
      </c>
      <c r="K98" s="37"/>
      <c r="L98" s="37" t="str">
        <f>IFERROR(VLOOKUP(D98,DB!A:I,9,0),"")</f>
        <v/>
      </c>
    </row>
    <row r="99" spans="1:12" ht="15">
      <c r="A99" s="84"/>
      <c r="B99" s="84" t="str">
        <f>IFERROR(VLOOKUP(D99,DB!A:K,11,0),"")</f>
        <v/>
      </c>
      <c r="C99" s="84"/>
      <c r="D99" s="84"/>
      <c r="E99" s="84"/>
      <c r="F99" s="123"/>
      <c r="G99" s="124">
        <f t="shared" ca="1" si="4"/>
        <v>45941.411452546294</v>
      </c>
      <c r="H99" s="123"/>
      <c r="I99" s="84" t="str">
        <f>IFERROR(VLOOKUP(D99,DB!A:F,6,0),"")</f>
        <v/>
      </c>
      <c r="J99" s="84" t="str">
        <f>IFERROR(VLOOKUP(D99,DB!A:G,7,0),"")</f>
        <v/>
      </c>
      <c r="K99" s="84"/>
      <c r="L99" s="84" t="str">
        <f>IFERROR(VLOOKUP(D99,DB!A:I,9,0),"")</f>
        <v/>
      </c>
    </row>
    <row r="100" spans="1:12" ht="15"/>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69" ht="15"/>
    <row r="772" ht="15"/>
    <row r="774" ht="15"/>
    <row r="777" ht="15"/>
    <row r="785" ht="15"/>
    <row r="786" ht="15"/>
    <row r="788" ht="15"/>
    <row r="789" ht="15"/>
    <row r="793" ht="15"/>
    <row r="794" ht="15"/>
    <row r="796" ht="15"/>
    <row r="797" ht="15"/>
    <row r="798" ht="15"/>
    <row r="799" ht="15"/>
    <row r="800" ht="15"/>
    <row r="801" ht="15"/>
    <row r="802" ht="15"/>
    <row r="803"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2" ht="15"/>
    <row r="833"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60" ht="15"/>
    <row r="898" ht="15"/>
    <row r="899" ht="15"/>
    <row r="901" ht="15"/>
    <row r="902" ht="15"/>
    <row r="903" ht="15"/>
    <row r="905" ht="15"/>
    <row r="906" ht="15"/>
    <row r="910" ht="15"/>
    <row r="911" ht="15"/>
    <row r="913" ht="15"/>
    <row r="914" ht="15"/>
    <row r="916" ht="15"/>
    <row r="917" ht="15"/>
    <row r="918" ht="15"/>
    <row r="919" ht="15"/>
    <row r="920" ht="15"/>
    <row r="921" ht="15"/>
    <row r="922" ht="15"/>
    <row r="923" ht="15"/>
    <row r="924" ht="15"/>
    <row r="926" ht="15"/>
    <row r="927"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9" ht="15"/>
    <row r="970" ht="15"/>
    <row r="972" ht="15"/>
    <row r="973" ht="15"/>
    <row r="974" ht="15"/>
    <row r="975" ht="15"/>
    <row r="976" ht="15"/>
    <row r="977" ht="15"/>
    <row r="978" ht="15"/>
    <row r="979" ht="15"/>
    <row r="981" ht="15"/>
    <row r="982" ht="15"/>
    <row r="984" ht="15"/>
    <row r="985" ht="15"/>
    <row r="988" ht="15"/>
    <row r="989" ht="15"/>
    <row r="992" ht="15"/>
    <row r="995" ht="15"/>
    <row r="996" ht="15"/>
    <row r="998" ht="15"/>
    <row r="999" ht="15"/>
    <row r="1001" ht="15"/>
    <row r="1002" ht="15"/>
    <row r="1004" ht="15"/>
    <row r="1005"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197" ht="15"/>
    <row r="1198" ht="15"/>
    <row r="1200" ht="15"/>
    <row r="1201"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2" ht="15"/>
    <row r="1233" ht="15"/>
    <row r="1234" ht="15"/>
    <row r="1235" ht="15"/>
    <row r="1236"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6" ht="15"/>
    <row r="1257" ht="15"/>
    <row r="1258" ht="15"/>
    <row r="1259" ht="15"/>
    <row r="1260" ht="15"/>
    <row r="1261" ht="15"/>
    <row r="1262" ht="15"/>
    <row r="1265" ht="15"/>
    <row r="1272" ht="15"/>
    <row r="1275" ht="15"/>
    <row r="1276" ht="15"/>
    <row r="1278" ht="15"/>
    <row r="1279" ht="15"/>
    <row r="1280" ht="15"/>
    <row r="1283" ht="15"/>
    <row r="1284" ht="15"/>
    <row r="1287" ht="15"/>
    <row r="1289" ht="15"/>
    <row r="1290" ht="15"/>
    <row r="1292" ht="15"/>
    <row r="1293" ht="15"/>
    <row r="1295" ht="15"/>
    <row r="1296"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2" ht="15"/>
    <row r="1330" ht="15"/>
    <row r="1332" ht="15"/>
    <row r="1333" ht="15"/>
    <row r="1334" ht="15"/>
    <row r="1335" ht="15"/>
    <row r="1336" ht="15"/>
    <row r="1337" ht="15"/>
    <row r="1338" ht="15"/>
    <row r="1339" ht="15"/>
    <row r="1340" ht="15"/>
    <row r="1341" ht="15"/>
    <row r="1342" ht="15"/>
    <row r="1343" ht="15"/>
    <row r="1344" ht="15"/>
    <row r="1345" ht="15"/>
    <row r="1346" ht="15"/>
    <row r="1347" ht="15"/>
    <row r="1348" ht="15"/>
    <row r="1350" ht="15"/>
    <row r="1354" ht="15"/>
    <row r="1355" ht="15"/>
    <row r="1356" ht="15"/>
    <row r="1358" ht="15"/>
    <row r="1359" ht="15"/>
    <row r="1360" ht="15"/>
    <row r="1361" ht="15"/>
    <row r="1362" ht="15"/>
    <row r="1363" ht="15"/>
    <row r="1364" ht="15"/>
    <row r="1365" ht="15"/>
    <row r="1366" ht="15"/>
    <row r="1369" ht="15"/>
    <row r="1370"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1"/>
  <sheetViews>
    <sheetView tabSelected="1" workbookViewId="0">
      <selection activeCell="A8" sqref="A8:XFD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39076</v>
      </c>
      <c r="B2" s="149" t="s">
        <v>5398</v>
      </c>
      <c r="C2" s="148">
        <v>1</v>
      </c>
      <c r="D2" s="149" t="s">
        <v>34463</v>
      </c>
      <c r="E2" s="148" t="s">
        <v>39077</v>
      </c>
      <c r="F2" s="150">
        <v>45926.772847222222</v>
      </c>
      <c r="G2" s="151">
        <f ca="1">IFERROR(NOW()-F2,"-")</f>
        <v>14.63860532407125</v>
      </c>
      <c r="H2" s="152">
        <v>45927.449074074102</v>
      </c>
      <c r="I2" s="149" t="str">
        <f>IFERROR(VLOOKUP(D2,DB!A:F,6,0),"")</f>
        <v>SCECO</v>
      </c>
      <c r="J2" s="149" t="str">
        <f>IFERROR(VLOOKUP(D2,DB!A:G,7,0),"")</f>
        <v>Weak</v>
      </c>
      <c r="K2" s="148" t="s">
        <v>39078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39079</v>
      </c>
      <c r="B3" s="149" t="str">
        <f>IFERROR(VLOOKUP(D3,DB!A:K,11,0),"")</f>
        <v>R6</v>
      </c>
      <c r="C3" s="148">
        <v>1</v>
      </c>
      <c r="D3" s="149" t="s">
        <v>34282</v>
      </c>
      <c r="E3" s="148" t="s">
        <v>38964</v>
      </c>
      <c r="F3" s="152">
        <v>45939.529062499998</v>
      </c>
      <c r="G3" s="151">
        <f ca="1">IFERROR(NOW()-F3,"-")</f>
        <v>1.8823900462957681</v>
      </c>
      <c r="H3" s="152">
        <v>45927.987534722219</v>
      </c>
      <c r="I3" s="149" t="str">
        <f>IFERROR(VLOOKUP(D3,DB!A:F,6,0),"")</f>
        <v>SCECO</v>
      </c>
      <c r="J3" s="149" t="str">
        <f>IFERROR(VLOOKUP(D3,DB!A:G,7,0),"")</f>
        <v>Vandalized</v>
      </c>
      <c r="K3" s="148" t="s">
        <v>39080</v>
      </c>
      <c r="L3" s="149" t="str">
        <f>IFERROR(VLOOKUP(D3,DB!A:I,9,0),"")</f>
        <v>Latis</v>
      </c>
    </row>
    <row r="4" spans="1:16383" ht="31.5" customHeight="1">
      <c r="A4" s="148" t="s">
        <v>39081</v>
      </c>
      <c r="B4" s="149" t="s">
        <v>5398</v>
      </c>
      <c r="C4" s="148">
        <v>1</v>
      </c>
      <c r="D4" s="149" t="s">
        <v>32861</v>
      </c>
      <c r="E4" s="148" t="s">
        <v>39077</v>
      </c>
      <c r="F4" s="150">
        <v>45933.880972222221</v>
      </c>
      <c r="G4" s="151">
        <f ca="1">IFERROR(NOW()-F4,"-")</f>
        <v>7.5304803240724141</v>
      </c>
      <c r="H4" s="152">
        <v>45929.455266203702</v>
      </c>
      <c r="I4" s="149" t="str">
        <f>IFERROR(VLOOKUP(D4,DB!A:F,6,0),"")</f>
        <v>SCECO</v>
      </c>
      <c r="J4" s="149" t="str">
        <f>IFERROR(VLOOKUP(D4,DB!A:G,7,0),"")</f>
        <v>In progress</v>
      </c>
      <c r="K4" s="148" t="s">
        <v>39082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39083</v>
      </c>
      <c r="B5" s="149" t="s">
        <v>5398</v>
      </c>
      <c r="C5" s="148">
        <v>1</v>
      </c>
      <c r="D5" s="149" t="s">
        <v>33408</v>
      </c>
      <c r="E5" s="148" t="s">
        <v>38964</v>
      </c>
      <c r="F5" s="150">
        <v>45941.023958333331</v>
      </c>
      <c r="G5" s="151">
        <f ca="1">IFERROR(NOW()-F5,"-")</f>
        <v>0.38749421296233777</v>
      </c>
      <c r="H5" s="152">
        <v>45934.470231481479</v>
      </c>
      <c r="I5" s="149" t="str">
        <f>IFERROR(VLOOKUP(D5,DB!A:F,6,0),"")</f>
        <v>SCECO</v>
      </c>
      <c r="J5" s="149" t="str">
        <f>IFERROR(VLOOKUP(D5,DB!A:G,7,0),"")</f>
        <v>Dead</v>
      </c>
      <c r="K5" s="148" t="s">
        <v>39082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39084</v>
      </c>
      <c r="B6" s="148" t="str">
        <f>IFERROR(VLOOKUP(D6,DB!A:K,11,0),"")</f>
        <v>R6</v>
      </c>
      <c r="C6" s="148">
        <v>4</v>
      </c>
      <c r="D6" s="148" t="s">
        <v>38903</v>
      </c>
      <c r="E6" s="148" t="s">
        <v>38964</v>
      </c>
      <c r="F6" s="150">
        <v>45941.32471064815</v>
      </c>
      <c r="G6" s="151">
        <f ca="1">IFERROR(NOW()-F6,"-")</f>
        <v>8.6741898143372964E-2</v>
      </c>
      <c r="H6" s="152">
        <v>45941.314340277779</v>
      </c>
      <c r="I6" s="148" t="str">
        <f>IFERROR(VLOOKUP(D6,DB!A:F,6,0),"")</f>
        <v>SCECO</v>
      </c>
      <c r="J6" s="148" t="str">
        <f>IFERROR(VLOOKUP(D6,DB!A:G,7,0),"")</f>
        <v>Dead</v>
      </c>
      <c r="K6" s="148" t="s">
        <v>39085</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39086</v>
      </c>
      <c r="B7" s="109" t="str">
        <f>IFERROR(VLOOKUP(D7,DB!A:K,11,0),"")</f>
        <v>R6</v>
      </c>
      <c r="C7" s="111">
        <v>1</v>
      </c>
      <c r="D7" s="109" t="s">
        <v>33511</v>
      </c>
      <c r="E7" s="156" t="s">
        <v>38964</v>
      </c>
      <c r="F7" s="113">
        <v>45941.367303240739</v>
      </c>
      <c r="G7" s="81">
        <f ca="1">IFERROR(NOW()-F7,"-")</f>
        <v>4.4149305555038154E-2</v>
      </c>
      <c r="H7" s="113">
        <v>45941.355104166665</v>
      </c>
      <c r="I7" s="109" t="str">
        <f>IFERROR(VLOOKUP(D7,DB!A:F,6,0),"")</f>
        <v>SCECO</v>
      </c>
      <c r="J7" s="108" t="str">
        <f>IFERROR(VLOOKUP(D7,DB!A:G,7,0),"")</f>
        <v>Dead</v>
      </c>
      <c r="K7" s="114" t="s">
        <v>39087</v>
      </c>
      <c r="L7" s="115" t="str">
        <f>IFERROR(VLOOKUP(D7,DB!A:I,9,0),"")</f>
        <v>Latis</v>
      </c>
    </row>
    <row r="8" spans="1:16383" ht="31.5" customHeight="1">
      <c r="A8" s="110"/>
      <c r="B8" s="109" t="str">
        <f>IFERROR(VLOOKUP(D8,DB!A:K,11,0),"")</f>
        <v/>
      </c>
      <c r="C8" s="111"/>
      <c r="D8" s="161"/>
      <c r="E8" s="112"/>
      <c r="F8" s="113"/>
      <c r="G8" s="81">
        <f ca="1">IFERROR(NOW()-F8,"-")</f>
        <v>45941.411452546294</v>
      </c>
      <c r="H8" s="113"/>
      <c r="I8" s="109" t="str">
        <f>IFERROR(VLOOKUP(D8,DB!A:F,6,0),"")</f>
        <v/>
      </c>
      <c r="J8" s="108" t="str">
        <f>IFERROR(VLOOKUP(D8,DB!A:G,7,0),"")</f>
        <v/>
      </c>
      <c r="K8" s="114"/>
      <c r="L8" s="115" t="str">
        <f>IFERROR(VLOOKUP(D8,DB!A:I,9,0),"")</f>
        <v/>
      </c>
    </row>
    <row r="9" spans="1:16383" ht="31.5" customHeight="1">
      <c r="A9" s="110"/>
      <c r="B9" s="109" t="str">
        <f>IFERROR(VLOOKUP(D9,DB!A:K,11,0),"")</f>
        <v/>
      </c>
      <c r="C9" s="111"/>
      <c r="D9" s="161"/>
      <c r="E9" s="112"/>
      <c r="F9" s="113"/>
      <c r="G9" s="81">
        <f ca="1">IFERROR(NOW()-F9,"-")</f>
        <v>45941.411452546294</v>
      </c>
      <c r="H9" s="113"/>
      <c r="I9" s="109" t="str">
        <f>IFERROR(VLOOKUP(D9,DB!A:F,6,0),"")</f>
        <v/>
      </c>
      <c r="J9" s="108" t="str">
        <f>IFERROR(VLOOKUP(D9,DB!A:G,7,0),"")</f>
        <v/>
      </c>
      <c r="K9" s="114"/>
      <c r="L9" s="115" t="str">
        <f>IFERROR(VLOOKUP(D9,DB!A:I,9,0),"")</f>
        <v/>
      </c>
    </row>
    <row r="10" spans="1:16383" ht="31.5" customHeight="1">
      <c r="A10" s="110"/>
      <c r="B10" s="109" t="str">
        <f>IFERROR(VLOOKUP(D10,DB!A:K,11,0),"")</f>
        <v/>
      </c>
      <c r="C10" s="111"/>
      <c r="D10" s="109"/>
      <c r="E10" s="112"/>
      <c r="F10" s="113"/>
      <c r="G10" s="81">
        <f ca="1">IFERROR(NOW()-F10,"-")</f>
        <v>45941.411452546294</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45941.411452546294</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45941.411452546294</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45941.411452546294</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45941.411452546294</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45941.411452546294</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45941.411452546294</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45941.411452546294</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45941.411452546294</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45941.411452546294</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45941.411452546294</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45941.411452546294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45941.411452546294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45941.411452546294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45941.411452546294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45941.411452546294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45941.411452546294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45941.411452546294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45941.411452546294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45941.411452546294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45941.411452546294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45941.411452546294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45941.411452546294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45941.411452546294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45941.411452546294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45941.411452546294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45941.411452546294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45941.411452546294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45941.411452546294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45941.411452546294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45941.411452546294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45941.411452546294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45941.411452546294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45941.411452546294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45941.411452546294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45941.411452546294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45941.411452546294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45941.411452546294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45941.411452546294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45941.411452546294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45941.411452546294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45941.411452546294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45941.411452546294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45941.411452546294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45941.411452546294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45941.411452546294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45941.411452546294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45941.411452546294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45941.411452546294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45941.411452546294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45941.411452546294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45941.411452546294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45941.411452546294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45941.411452546294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45941.411452546294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45941.411452546294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45941.411452546294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45941.411452546294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45941.411452546294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45941.411452546294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45941.411452546294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45941.411452546294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45941.411452546294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45941.411452546294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45941.411452546294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45941.411452546294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45941.411452546294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45941.411452546294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45941.411452546294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45941.411452546294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45941.411452546294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45941.411452546294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45941.411452546294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45941.411452546294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45941.411452546294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45941.411452546294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45941.411452546294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45941.411452546294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45941.411452546294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45941.411452546294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45941.411452546294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45941.411452546294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45941.411452546294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45941.411452546294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45941.411452546294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45941.411452546294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45941.411452546294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45941.411452546294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45941.411452546294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45941.411452546294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45941.411452546294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45941.411452546294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45941.411452546294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45941.411452546294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45941.411452546294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45941.411452546294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45941.411452546294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45941.411452546294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45941.411452546294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45941.411452546294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45941.411452546294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45941.411452546294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45941.411452546294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45941.411452546294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45941.411452546294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45941.411452546294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45941.411452546294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45941.411452546294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45941.411452546294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45941.411452546294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45941.411452546294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45941.411452546294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45941.411452546294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45941.411452546294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45941.411452546294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45941.411452546294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45941.411452546294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45941.411452546294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45941.411452546294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45941.411452546294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45941.411452546294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45941.411452546294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45941.411452546294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45941.411452546294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45941.411452546294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45941.411452546294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45941.411452546294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45941.411452546294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45941.411452546294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45941.411452546294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45941.411452546294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45941.411452546294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45941.411452546294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45941.411452546294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45941.411452546294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45941.411452546294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45941.411452546294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45941.411452546294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45941.411452546294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45941.411452546294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45941.411452546294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45941.411452546294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45941.411452546294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45941.411452546294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45941.411452546294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45941.411452546294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45941.411452546294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45941.411452546294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45941.411452546294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45941.411452546294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45941.411452546294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45941.411452546294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45941.411452546294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45941.411452546294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45941.411452546294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45941.411452546294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45941.411452546294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45941.411452546294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45941.411452546294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45941.411452546294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45941.411452546294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45941.411452546294</v>
      </c>
      <c r="H171" s="113"/>
      <c r="I171" s="109" t="str">
        <f>IFERROR(VLOOKUP(D171,DB!A:F,6,0),"")</f>
        <v/>
      </c>
      <c r="J171" s="108" t="str">
        <f>IFERROR(VLOOKUP(D171,DB!A:G,7,0),"")</f>
        <v/>
      </c>
      <c r="K171" s="114"/>
      <c r="L171" s="115" t="str">
        <f>IFERROR(VLOOKUP(D171,DB!A:I,9,0),"")</f>
        <v/>
      </c>
    </row>
  </sheetData>
  <dataValidations count="2">
    <dataValidation allowBlank="1" showInputMessage="1" showErrorMessage="1" sqref="E1" xr:uid="{380493DB-286A-4683-AF55-C78F04945A49}"/>
    <dataValidation type="list" allowBlank="1" showInputMessage="1" showErrorMessage="1" sqref="E3 E5:E1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2025-10-11T06:52:42Z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