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56" documentId="13_ncr:1_{F6CB121F-512D-4AA6-A0C1-0FB36C537598}" xr6:coauthVersionLast="47" xr6:coauthVersionMax="47" xr10:uidLastSave="{B1C51414-D719-4525-BA10-234B700694C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19" i="4"/>
  <c r="G19" i="4"/>
  <c r="I19" i="4"/>
  <c r="J19" i="4"/>
  <c r="L19" i="4"/>
  <c r="B20" i="4"/>
  <c r="G20" i="4"/>
  <c r="I20" i="4"/>
  <c r="J20" i="4"/>
  <c r="L20" i="4"/>
  <c r="B21" i="4"/>
  <c r="G21" i="4"/>
  <c r="I21" i="4"/>
  <c r="J21" i="4"/>
  <c r="L21"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<sst xmlns="http://schemas.openxmlformats.org/spreadsheetml/2006/main" count="178608" uniqueCount="39087">
  <si>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</si>
  <si>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</si>
  <si>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</si>
  <si>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</si>
  <si>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</si>
  <si>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</si>
  <si>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</si>
  <si>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</si>
  <si>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</si>
  <si>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</si>
  <si>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</si>
  <si>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</si>
  <si>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</si>
  <si>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</si>
  <si>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</si>
  <si>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</si>
  <si>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</si>
  <si>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</si>
  <si>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</si>
  <si>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</si>
  <si>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</si>
  <si>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</si>
  <si>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</si>
  <si>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</si>
  <si>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</si>
  <si>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</si>
  <si>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</si>
  <si>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</si>
  <si>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</si>
  <si>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</si>
  <si>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</si>
  <si>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</si>
  <si>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</si>
  <si>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</si>
  <si>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</si>
  <si>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</si>
  <si>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</si>
  <si>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</si>
  <si>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</si>
  <si>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</si>
  <si>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</si>
  <si>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</si>
  <si>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</si>
  <si>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</si>
  <si>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</si>
  <si>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</si>
  <si>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</si>
  <si>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</si>
  <si>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</si>
  <si>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</si>
  <si>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</si>
  <si>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</si>
  <si>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</si>
  <si>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</si>
  <si>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</si>
  <si>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</si>
  <si>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</si>
  <si>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</si>
  <si>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</si>
  <si>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</si>
  <si>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</si>
  <si>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</si>
  <si>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</si>
  <si>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</si>
  <si>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</si>
  <si>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</si>
  <si>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</si>
  <si>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</si>
  <si>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</si>
  <si>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</si>
  <si>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</si>
  <si>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</si>
  <si>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</si>
  <si>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</si>
  <si>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</si>
  <si>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</si>
  <si>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</si>
  <si>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</si>
  <si>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</si>
  <si>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</si>
  <si>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</si>
  <si>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</si>
  <si>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</si>
  <si>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</si>
  <si>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</si>
  <si>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</si>
  <si>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</si>
  <si>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</si>
  <si>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</si>
  <si>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</si>
  <si>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</si>
  <si>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</si>
  <si>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</si>
  <si>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</si>
  <si>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</si>
  <si>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</si>
  <si>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</si>
  <si>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</si>
  <si>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</si>
  <si>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</si>
  <si>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</si>
  <si>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</si>
  <si>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</si>
  <si>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</si>
  <si>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</si>
  <si>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</si>
  <si>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</si>
  <si>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</si>
  <si>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</si>
  <si>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</si>
  <si>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</si>
  <si>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</si>
  <si>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</si>
  <si>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</si>
  <si>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</si>
  <si>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</si>
  <si>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</si>
  <si>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</si>
  <si>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</si>
  <si>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</si>
  <si>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</si>
  <si>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</si>
  <si>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</si>
  <si>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</si>
  <si>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</si>
  <si>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</si>
  <si>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</si>
  <si>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</si>
  <si>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</si>
  <si>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</si>
  <si>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</si>
  <si>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</si>
  <si>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</si>
  <si>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</si>
  <si>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</si>
  <si>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</si>
  <si>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</si>
  <si>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</si>
  <si>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</si>
  <si>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</si>
  <si>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</si>
  <si>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</si>
  <si>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</si>
  <si>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</si>
  <si>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</si>
  <si>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</si>
  <si>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</si>
  <si>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</si>
  <si>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</si>
  <si>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</si>
  <si>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</si>
  <si>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</si>
  <si>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</si>
  <si>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</si>
  <si>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</si>
  <si>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</si>
  <si>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</si>
  <si>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</si>
  <si>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</si>
  <si>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</si>
  <si>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</si>
  <si>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</si>
  <si>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</si>
  <si>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</si>
  <si>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</si>
  <si>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</si>
  <si>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</si>
  <si>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</si>
  <si>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</si>
  <si>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</si>
  <si>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</si>
  <si>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</si>
  <si>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</si>
  <si>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</si>
  <si>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</si>
  <si>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</si>
  <si>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</si>
  <si>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</si>
  <si>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</si>
  <si>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</si>
  <si>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</si>
  <si>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</si>
  <si>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</si>
  <si>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</si>
  <si>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</si>
  <si>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</si>
  <si>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</si>
  <si>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</si>
  <si>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</si>
  <si>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</si>
  <si>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</si>
  <si>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</si>
  <si>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</si>
  <si>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</si>
  <si>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</si>
  <si>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</si>
  <si>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</si>
  <si>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</si>
  <si>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</si>
  <si>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</si>
  <si>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</si>
  <si>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</si>
  <si>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</si>
  <si>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</si>
  <si>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</si>
  <si>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</si>
  <si>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</si>
  <si>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</si>
  <si>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</si>
  <si>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</si>
  <si>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</si>
  <si>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</si>
  <si>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</si>
  <si>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</si>
  <si>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</si>
  <si>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</si>
  <si>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</si>
  <si>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</si>
  <si>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</si>
  <si>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</si>
  <si>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</si>
  <si>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</si>
  <si>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</si>
  <si>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</si>
  <si>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</si>
  <si>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</si>
  <si>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</si>
  <si>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</si>
  <si>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</si>
  <si>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</si>
  <si>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</si>
  <si>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</si>
  <si>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</si>
  <si>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</si>
  <si>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</si>
  <si>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</si>
  <si>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</si>
  <si>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</si>
  <si>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</si>
  <si>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</si>
  <si>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</si>
  <si>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</si>
  <si>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</si>
  <si>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</si>
  <si>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</si>
  <si>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</si>
  <si>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</si>
  <si>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</si>
  <si>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</si>
  <si>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</si>
  <si>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</si>
  <si>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</si>
  <si>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</si>
  <si>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</si>
  <si>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</si>
  <si>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</si>
  <si>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</si>
  <si>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</si>
  <si>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</si>
  <si>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</si>
  <si>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</si>
  <si>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</si>
  <si>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</si>
  <si>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</si>
  <si>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</si>
  <si>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</si>
  <si>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</si>
  <si>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</si>
  <si>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</si>
  <si>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</si>
  <si>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</si>
  <si>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</si>
  <si>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</si>
  <si>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</si>
  <si>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</si>
  <si>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</si>
  <si>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</si>
  <si>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</si>
  <si>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</si>
  <si>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</si>
  <si>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</si>
  <si>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</si>
  <si>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</si>
  <si>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</si>
  <si>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</si>
  <si>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</si>
  <si>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</si>
  <si>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</si>
  <si>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</si>
  <si>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</si>
  <si>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</si>
  <si>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</si>
  <si>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</si>
  <si>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</si>
  <si>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</si>
  <si>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</si>
  <si>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</si>
  <si>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</si>
  <si>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</si>
  <si>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</si>
  <si>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</si>
  <si>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</si>
  <si>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</si>
  <si>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</si>
  <si>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</si>
  <si>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</si>
  <si>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</si>
  <si>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</si>
  <si>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</si>
  <si>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</si>
  <si>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</si>
  <si>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</si>
  <si>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</si>
  <si>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</si>
  <si>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</si>
  <si>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</si>
  <si>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</si>
  <si>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</si>
  <si>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</si>
  <si>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</si>
  <si>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</si>
  <si>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</si>
  <si>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</si>
  <si>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</si>
  <si>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</si>
  <si>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</si>
  <si>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</si>
  <si>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</si>
  <si>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</si>
  <si>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</si>
  <si>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</si>
  <si>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</si>
  <si>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</si>
  <si>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</si>
  <si>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</si>
  <si>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</si>
  <si>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</si>
  <si>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</si>
  <si>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</si>
  <si>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</si>
  <si>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</si>
  <si>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</si>
  <si>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</si>
  <si>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</si>
  <si>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</si>
  <si>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</si>
  <si>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</si>
  <si>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</si>
  <si>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</si>
  <si>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</si>
  <si>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</si>
  <si>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</si>
  <si>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</si>
  <si>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</si>
  <si>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</si>
  <si>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</si>
  <si>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</si>
  <si>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</si>
  <si>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</si>
  <si>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</si>
  <si>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</si>
  <si>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</si>
  <si>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</si>
  <si>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</si>
  <si>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</si>
  <si>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</si>
  <si>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</si>
  <si>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</si>
  <si>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</si>
  <si>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</si>
  <si>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</si>
  <si>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</si>
  <si>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</si>
  <si>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</si>
  <si>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</si>
  <si>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</si>
  <si>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</si>
  <si>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</si>
  <si>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</si>
  <si>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</si>
  <si>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</si>
  <si>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</si>
  <si>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</si>
  <si>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</si>
  <si>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</si>
  <si>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</si>
  <si>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</si>
  <si>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</si>
  <si>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</si>
  <si>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</si>
  <si>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</si>
  <si>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</si>
  <si>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</si>
  <si>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</si>
  <si>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</si>
  <si>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</si>
  <si>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</si>
  <si>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</si>
  <si>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</si>
  <si>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</si>
  <si>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</si>
  <si>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</si>
  <si>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</si>
  <si>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</si>
  <si>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</si>
  <si>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</si>
  <si>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</si>
  <si>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</si>
  <si>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</si>
  <si>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</si>
  <si>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</si>
  <si>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</si>
  <si>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</si>
  <si>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</si>
  <si>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</si>
  <si>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</si>
  <si>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</si>
  <si>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</si>
  <si>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</si>
  <si>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</si>
  <si>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</si>
  <si>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</si>
  <si>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</si>
  <si>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</si>
  <si>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</si>
  <si>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</si>
  <si>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</si>
  <si>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</si>
  <si>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</si>
  <si>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</si>
  <si>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</si>
  <si>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</si>
  <si>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</si>
  <si>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</si>
  <si>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</si>
  <si>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</si>
  <si>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</si>
  <si>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</si>
  <si>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</si>
  <si>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</si>
  <si>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</si>
  <si>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</si>
  <si>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</si>
  <si>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</si>
  <si>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</si>
  <si>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</si>
  <si>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</si>
  <si>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</si>
  <si>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</si>
  <si>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</si>
  <si>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</si>
  <si>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</si>
  <si>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</si>
  <si>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</si>
  <si>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</si>
  <si>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</si>
  <si>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</si>
  <si>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</si>
  <si>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</si>
  <si>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</si>
  <si>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</si>
  <si>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</si>
  <si>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</si>
  <si>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</si>
  <si>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</si>
  <si>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</si>
  <si>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</si>
  <si>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</si>
  <si>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</si>
  <si>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</si>
  <si>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</si>
  <si>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</si>
  <si>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</si>
  <si>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</si>
  <si>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</si>
  <si>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</si>
  <si>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</si>
  <si>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</si>
  <si>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</si>
  <si>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</si>
  <si>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</si>
  <si>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</si>
  <si>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</si>
  <si>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</si>
  <si>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</si>
  <si>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</si>
  <si>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</si>
  <si>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</si>
  <si>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</si>
  <si>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</si>
  <si>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</si>
  <si>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</si>
  <si>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</si>
  <si>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</si>
  <si>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</si>
  <si>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</si>
  <si>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</si>
  <si>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</si>
  <si>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</si>
  <si>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</si>
  <si>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</si>
  <si>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</si>
  <si>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</si>
  <si>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</si>
  <si>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</si>
  <si>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</si>
  <si>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</si>
  <si>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</si>
  <si>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</si>
  <si>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</si>
  <si>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</si>
  <si>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</si>
  <si>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</si>
  <si>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</si>
  <si>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</si>
  <si>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</si>
  <si>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</si>
  <si>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</si>
  <si>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</si>
  <si>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</si>
  <si>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</si>
  <si>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</si>
  <si>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</si>
  <si>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</si>
  <si>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</si>
  <si>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</si>
  <si>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</si>
  <si>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</si>
  <si>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</si>
  <si>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</si>
  <si>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</si>
  <si>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</si>
  <si>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</si>
  <si>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</si>
  <si>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</si>
  <si>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</si>
  <si>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</si>
  <si>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</si>
  <si>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</si>
  <si>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</si>
  <si>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</si>
  <si>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</si>
  <si>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</si>
  <si>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</si>
  <si>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</si>
  <si>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</si>
  <si>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</si>
  <si>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</si>
  <si>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</si>
  <si>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</si>
  <si>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</si>
  <si>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</si>
  <si>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</si>
  <si>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</si>
  <si>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</si>
  <si>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</si>
  <si>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</si>
  <si>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</si>
  <si>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</si>
  <si>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</si>
  <si>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</si>
  <si>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</si>
  <si>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</si>
  <si>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</si>
  <si>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</si>
  <si>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</si>
  <si>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</si>
  <si>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</si>
  <si>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</si>
  <si>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</si>
  <si>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</si>
  <si>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</si>
  <si>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</si>
  <si>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</si>
  <si>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</si>
  <si>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</si>
  <si>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</si>
  <si>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</si>
  <si>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</si>
  <si>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</si>
  <si>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</si>
  <si>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</si>
  <si>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</si>
  <si>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</si>
  <si>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</si>
  <si>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</si>
  <si>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</si>
  <si>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</si>
  <si>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</si>
  <si>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</si>
  <si>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</si>
  <si>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</si>
  <si>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</si>
  <si>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</si>
  <si>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</si>
  <si>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</si>
  <si>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</si>
  <si>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</si>
  <si>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</si>
  <si>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</si>
  <si>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</si>
  <si>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</si>
  <si>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</si>
  <si>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</si>
  <si>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</si>
  <si>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</si>
  <si>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</si>
  <si>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</si>
  <si>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</si>
  <si>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</si>
  <si>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</si>
  <si>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</si>
  <si>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</si>
  <si>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</si>
  <si>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</si>
  <si>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</si>
  <si>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</si>
  <si>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</si>
  <si>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</si>
  <si>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</si>
  <si>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</si>
  <si>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</si>
  <si>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</si>
  <si>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</si>
  <si>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</si>
  <si>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</si>
  <si>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</si>
  <si>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</si>
  <si>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</si>
  <si>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</si>
  <si>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</si>
  <si>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</si>
  <si>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</si>
  <si>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</si>
  <si>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</si>
  <si>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</si>
  <si>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</si>
  <si>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</si>
  <si>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</si>
  <si>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</si>
  <si>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</si>
  <si>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</si>
  <si>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</si>
  <si>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</si>
  <si>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</si>
  <si>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</si>
  <si>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</si>
  <si>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</si>
  <si>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</si>
  <si>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</si>
  <si>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</si>
  <si>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</si>
  <si>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</si>
  <si>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</si>
  <si>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</si>
  <si>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</si>
  <si>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</si>
  <si>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</si>
  <si>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</si>
  <si>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</si>
  <si>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</si>
  <si>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</si>
  <si>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</si>
  <si>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</si>
  <si>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</si>
  <si>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</si>
  <si>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</si>
  <si>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</si>
  <si>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</si>
  <si>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</si>
  <si>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</si>
  <si>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</si>
  <si>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</si>
  <si>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</si>
  <si>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</si>
  <si>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</si>
  <si>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</si>
  <si>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</si>
  <si>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</si>
  <si>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</si>
  <si>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</si>
  <si>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</si>
  <si>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</si>
  <si>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</si>
  <si>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</si>
  <si>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</si>
  <si>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</si>
  <si>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</si>
  <si>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</si>
  <si>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</si>
  <si>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</si>
  <si>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</si>
  <si>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</si>
  <si>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</si>
  <si>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</si>
  <si>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</si>
  <si>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</si>
  <si>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</si>
  <si>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</si>
  <si>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</si>
  <si>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</si>
  <si>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</si>
  <si>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</si>
  <si>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</si>
  <si>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</si>
  <si>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</si>
  <si>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</si>
  <si>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</si>
  <si>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</si>
  <si>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</si>
  <si>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</si>
  <si>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</si>
  <si>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</si>
  <si>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</si>
  <si>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</si>
  <si>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</si>
  <si>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</si>
  <si>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</si>
  <si>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</si>
  <si>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</si>
  <si>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</si>
  <si>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</si>
  <si>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</si>
  <si>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</si>
  <si>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</si>
  <si>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</si>
  <si>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</si>
  <si>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</si>
  <si>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</si>
  <si>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</si>
  <si>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</si>
  <si>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</si>
  <si>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</si>
  <si>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</si>
  <si>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</si>
  <si>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</si>
  <si>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</si>
  <si>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</si>
  <si>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</si>
  <si>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</si>
  <si>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</si>
  <si>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</si>
  <si>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</si>
  <si>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</si>
  <si>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</si>
  <si>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</si>
  <si>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</si>
  <si>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</si>
  <si>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</si>
  <si>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</si>
  <si>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</si>
  <si>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</si>
  <si>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</si>
  <si>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</si>
  <si>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</si>
  <si>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</si>
  <si>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</si>
  <si>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</si>
  <si>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</si>
  <si>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</si>
  <si>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</si>
  <si>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</si>
  <si>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</si>
  <si>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</si>
  <si>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</si>
  <si>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</si>
  <si>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</si>
  <si>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</si>
  <si>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</si>
  <si>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</si>
  <si>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</si>
  <si>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</si>
  <si>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</si>
  <si>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</si>
  <si>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</si>
  <si>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</si>
  <si>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</si>
  <si>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</si>
  <si>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</si>
  <si>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</si>
  <si>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</si>
  <si>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</si>
  <si>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</si>
  <si>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</si>
  <si>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</si>
  <si>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</si>
  <si>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</si>
  <si>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</si>
  <si>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</si>
  <si>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</si>
  <si>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</si>
  <si>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</si>
  <si>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</si>
  <si>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</si>
  <si>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</si>
  <si>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</si>
  <si>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</si>
  <si>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</si>
  <si>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</si>
  <si>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</si>
  <si>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</si>
  <si>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</si>
  <si>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</si>
  <si>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</si>
  <si>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</si>
  <si>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</si>
  <si>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</si>
  <si>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</si>
  <si>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</si>
  <si>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</si>
  <si>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</si>
  <si>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</si>
  <si>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</si>
  <si>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</si>
  <si>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</si>
  <si>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</si>
  <si>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</si>
  <si>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</si>
  <si>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</si>
  <si>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</si>
  <si>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</si>
  <si>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</si>
  <si>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</si>
  <si>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</si>
  <si>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</si>
  <si>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</si>
  <si>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</si>
  <si>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</si>
  <si>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</si>
  <si>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</si>
  <si>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</si>
  <si>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</si>
  <si>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</si>
  <si>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</si>
  <si>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</si>
  <si>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</si>
  <si>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</si>
  <si>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</si>
  <si>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</si>
  <si>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</si>
  <si>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</si>
  <si>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</si>
  <si>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</si>
  <si>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</si>
  <si>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</si>
  <si>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</si>
  <si>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</si>
  <si>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</si>
  <si>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</si>
  <si>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</si>
  <si>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</si>
  <si>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</si>
  <si>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</si>
  <si>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</si>
  <si>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</si>
  <si>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</si>
  <si>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</si>
  <si>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</si>
  <si>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</si>
  <si>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</si>
  <si>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</si>
  <si>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</si>
  <si>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</si>
  <si>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</si>
  <si>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</si>
  <si>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</si>
  <si>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</si>
  <si>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</si>
  <si>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</si>
  <si>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</si>
  <si>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</si>
  <si>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</si>
  <si>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</si>
  <si>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</si>
  <si>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</si>
  <si>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</si>
  <si>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</si>
  <si>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</si>
  <si>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</si>
  <si>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</si>
  <si>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</si>
  <si>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</si>
  <si>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</si>
  <si>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</si>
  <si>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</si>
  <si>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</si>
  <si>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</si>
  <si>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</si>
  <si>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</si>
  <si>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</si>
  <si>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</si>
  <si>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</si>
  <si>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</si>
  <si>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</si>
  <si>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</si>
  <si>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</si>
  <si>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</si>
  <si>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</si>
  <si>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</si>
  <si>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</si>
  <si>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</si>
  <si>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</si>
  <si>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</si>
  <si>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</si>
  <si>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</si>
  <si>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</si>
  <si>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</si>
  <si>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</si>
  <si>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</si>
  <si>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</si>
  <si>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</si>
  <si>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</si>
  <si>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</si>
  <si>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</si>
  <si>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</si>
  <si>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</si>
  <si>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</si>
  <si>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</si>
  <si>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</si>
  <si>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</si>
  <si>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</si>
  <si>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</si>
  <si>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</si>
  <si>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</si>
  <si>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</si>
  <si>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</si>
  <si>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</si>
  <si>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</si>
  <si>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</si>
  <si>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</si>
  <si>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</si>
  <si>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</si>
  <si>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</si>
  <si>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</si>
  <si>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</si>
  <si>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</si>
  <si>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</si>
  <si>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</si>
  <si>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</si>
  <si>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</si>
  <si>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</si>
  <si>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</si>
  <si>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</si>
  <si>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</si>
  <si>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</si>
  <si>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</si>
  <si>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</si>
  <si>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</si>
  <si>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</si>
  <si>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</si>
  <si>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</si>
  <si>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</si>
  <si>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</si>
  <si>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</si>
  <si>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</si>
  <si>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</si>
  <si>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</si>
  <si>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</si>
  <si>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</si>
  <si>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</si>
  <si>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</si>
  <si>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</si>
  <si>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</si>
  <si>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</si>
  <si>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</si>
  <si>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</si>
  <si>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</si>
  <si>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</si>
  <si>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</si>
  <si>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</si>
  <si>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</si>
  <si>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</si>
  <si>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</si>
  <si>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</si>
  <si>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</si>
  <si>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</si>
  <si>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</si>
  <si>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</si>
  <si>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</si>
  <si>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</si>
  <si>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</si>
  <si>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</si>
  <si>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</si>
  <si>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</si>
  <si>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</si>
  <si>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</si>
  <si>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</si>
  <si>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</si>
  <si>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</si>
  <si>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</si>
  <si>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</si>
  <si>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</si>
  <si>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</si>
  <si>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</si>
  <si>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</si>
  <si>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</si>
  <si>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</si>
  <si>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</si>
  <si>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</si>
  <si>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</si>
  <si>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</si>
  <si>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</si>
  <si>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</si>
  <si>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</si>
  <si>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</si>
  <si>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</si>
  <si>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</si>
  <si>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</si>
  <si>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</si>
  <si>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</si>
  <si>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</si>
  <si>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</si>
  <si>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</si>
  <si>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</si>
  <si>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</si>
  <si>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</si>
  <si>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</si>
  <si>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</si>
  <si>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</si>
  <si>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</si>
  <si>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</si>
  <si>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</si>
  <si>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</si>
  <si>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</si>
  <si>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</si>
  <si>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</si>
  <si>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</si>
  <si>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</si>
  <si>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</si>
  <si>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</si>
  <si>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</si>
  <si>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</si>
  <si>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</si>
  <si>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</si>
  <si>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</si>
  <si>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</si>
  <si>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</si>
  <si>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</si>
  <si>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</si>
  <si>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</si>
  <si>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</si>
  <si>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</si>
  <si>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</si>
  <si>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</si>
  <si>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</si>
  <si>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</si>
  <si>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</si>
  <si>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</si>
  <si>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</si>
  <si>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</si>
  <si>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</si>
  <si>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</si>
  <si>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</si>
  <si>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</si>
  <si>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</si>
  <si>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</si>
  <si>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</si>
  <si>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</si>
  <si>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</si>
  <si>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</si>
  <si>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</si>
  <si>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</si>
  <si>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</si>
  <si>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</si>
  <si>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</si>
  <si>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</si>
  <si>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</si>
  <si>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</si>
  <si>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</si>
  <si>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</si>
  <si>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</si>
  <si>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</si>
  <si>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</si>
  <si>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</si>
  <si>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</si>
  <si>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</si>
  <si>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</si>
  <si>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</si>
  <si>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</si>
  <si>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</si>
  <si>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</si>
  <si>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</si>
  <si>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</si>
  <si>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</si>
  <si>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</si>
  <si>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</si>
  <si>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</si>
  <si>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</si>
  <si>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</si>
  <si>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</si>
  <si>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</si>
  <si>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</si>
  <si>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</si>
  <si>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</si>
  <si>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</si>
  <si>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</si>
  <si>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</si>
  <si>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</si>
  <si>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</si>
  <si>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</si>
  <si>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</si>
  <si>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</si>
  <si>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</si>
  <si>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</si>
  <si>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</si>
  <si>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</si>
  <si>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</si>
  <si>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</si>
  <si>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</si>
  <si>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</si>
  <si>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</si>
  <si>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</si>
  <si>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</si>
  <si>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</si>
  <si>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</si>
  <si>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</si>
  <si>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</si>
  <si>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</si>
  <si>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</si>
  <si>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</si>
  <si>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</si>
  <si>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</si>
  <si>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</si>
  <si>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</si>
  <si>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</si>
  <si>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</si>
  <si>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</si>
  <si>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</si>
  <si>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</si>
  <si>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</si>
  <si>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</si>
  <si>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</si>
  <si>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</si>
  <si>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</si>
  <si>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</si>
  <si>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</si>
  <si>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</si>
  <si>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</si>
  <si>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</si>
  <si>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</si>
  <si>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</si>
  <si>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</si>
  <si>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</si>
  <si>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</si>
  <si>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</si>
  <si>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</si>
  <si>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</si>
  <si>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</si>
  <si>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</si>
  <si>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</si>
  <si>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</si>
  <si>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</si>
  <si>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</si>
  <si>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</si>
  <si>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</si>
  <si>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</si>
  <si>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</si>
  <si>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</si>
  <si>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</si>
  <si>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</si>
  <si>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</si>
  <si>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</si>
  <si>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</si>
  <si>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</si>
  <si>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</si>
  <si>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</si>
  <si>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</si>
  <si>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</si>
  <si>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</si>
  <si>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</si>
  <si>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</si>
  <si>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</si>
  <si>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</si>
  <si>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</si>
  <si>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</si>
  <si>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</si>
  <si>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</si>
  <si>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</si>
  <si>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</si>
  <si>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</si>
  <si>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</si>
  <si>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</si>
  <si>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</si>
  <si>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</si>
  <si>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</si>
  <si>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</si>
  <si>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</si>
  <si>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</si>
  <si>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</si>
  <si>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</si>
  <si>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</si>
  <si>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</si>
  <si>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</si>
  <si>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</si>
  <si>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</si>
  <si>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</si>
  <si>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</si>
  <si>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</si>
  <si>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</si>
  <si>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</si>
  <si>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</si>
  <si>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</si>
  <si>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</si>
  <si>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</si>
  <si>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</si>
  <si>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</si>
  <si>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</si>
  <si>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</si>
  <si>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</si>
  <si>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</si>
  <si>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</si>
  <si>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</si>
  <si>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</si>
  <si>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</si>
  <si>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</si>
  <si>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</si>
  <si>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</si>
  <si>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</si>
  <si>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</si>
  <si>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</si>
  <si>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</si>
  <si>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</si>
  <si>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</si>
  <si>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</si>
  <si>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</si>
  <si>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</si>
  <si>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</si>
  <si>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</si>
  <si>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</si>
  <si>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</si>
  <si>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</si>
  <si>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</si>
  <si>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</si>
  <si>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</si>
  <si>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</si>
  <si>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</si>
  <si>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</si>
  <si>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</si>
  <si>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</si>
  <si>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</si>
  <si>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</si>
  <si>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</si>
  <si>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</si>
  <si>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</si>
  <si>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</si>
  <si>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</si>
  <si>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</si>
  <si>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</si>
  <si>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</si>
  <si>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</si>
  <si>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</si>
  <si>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</si>
  <si>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</si>
  <si>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</si>
  <si>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</si>
  <si>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</si>
  <si>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</si>
  <si>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</si>
  <si>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</si>
  <si>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</si>
  <si>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</si>
  <si>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</si>
  <si>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</si>
  <si>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</si>
  <si>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</si>
  <si>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</si>
  <si>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</si>
  <si>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</si>
  <si>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</si>
  <si>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</si>
  <si>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</si>
  <si>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</si>
  <si>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</si>
  <si>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</si>
  <si>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</si>
  <si>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</si>
  <si>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</si>
  <si>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</si>
  <si>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</si>
  <si>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</si>
  <si>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</si>
  <si>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</si>
  <si>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</si>
  <si>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</si>
  <si>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</si>
  <si>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</si>
  <si>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</si>
  <si>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</si>
  <si>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</si>
  <si>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</si>
  <si>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</si>
  <si>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</si>
  <si>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</si>
  <si>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</si>
  <si>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</si>
  <si>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</si>
  <si>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</si>
  <si>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</si>
  <si>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</si>
  <si>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</si>
  <si>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</si>
  <si>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</si>
  <si>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</si>
  <si>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</si>
  <si>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</si>
  <si>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</si>
  <si>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</si>
  <si>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</si>
  <si>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</si>
  <si>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</si>
  <si>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</si>
  <si>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</si>
  <si>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</si>
  <si>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</si>
  <si>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</si>
  <si>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</si>
  <si>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</si>
  <si>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</si>
  <si>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</si>
  <si>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</si>
  <si>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</si>
  <si>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</si>
  <si>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</si>
  <si>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</si>
  <si>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</si>
  <si>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</si>
  <si>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</si>
  <si>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</si>
  <si>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</si>
  <si>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</si>
  <si>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</si>
  <si>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</si>
  <si>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</si>
  <si>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</si>
  <si>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</si>
  <si>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</si>
  <si>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</si>
  <si>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</si>
  <si>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</si>
  <si>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</si>
  <si>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</si>
  <si>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</si>
  <si>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</si>
  <si>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</si>
  <si>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</si>
  <si>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</si>
  <si>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</si>
  <si>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</si>
  <si>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</si>
  <si>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</si>
  <si>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</si>
  <si>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</si>
  <si>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</si>
  <si>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</si>
  <si>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</si>
  <si>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</si>
  <si>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</si>
  <si>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</si>
  <si>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</si>
  <si>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</si>
  <si>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</si>
  <si>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</si>
  <si>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</si>
  <si>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</si>
  <si>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</si>
  <si>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</si>
  <si>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</si>
  <si>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</si>
  <si>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</si>
  <si>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</si>
  <si>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</si>
  <si>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</si>
  <si>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</si>
  <si>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</si>
  <si>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</si>
  <si>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</si>
  <si>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</si>
  <si>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</si>
  <si>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</si>
  <si>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</si>
  <si>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</si>
  <si>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</si>
  <si>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</si>
  <si>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</si>
  <si>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</si>
  <si>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</si>
  <si>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</si>
  <si>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</si>
  <si>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</si>
  <si>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</si>
  <si>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</si>
  <si>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</si>
  <si>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</si>
  <si>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</si>
  <si>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</si>
  <si>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</si>
  <si>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</si>
  <si>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</si>
  <si>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</si>
  <si>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</si>
  <si>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</si>
  <si>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</si>
  <si>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</si>
  <si>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</si>
  <si>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</si>
  <si>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</si>
  <si>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</si>
  <si>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</si>
  <si>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</si>
  <si>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</si>
  <si>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</si>
  <si>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</si>
  <si>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</si>
  <si>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</si>
  <si>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</si>
  <si>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</si>
  <si>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</si>
  <si>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</si>
  <si>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</si>
  <si>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</si>
  <si>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</si>
  <si>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</si>
  <si>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</si>
  <si>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</si>
  <si>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</si>
  <si>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</si>
  <si>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</si>
  <si>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</si>
  <si>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</si>
  <si>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</si>
  <si>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</si>
  <si>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</si>
  <si>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</si>
  <si>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</si>
  <si>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</si>
  <si>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</si>
  <si>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</si>
  <si>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</si>
  <si>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</si>
  <si>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</si>
  <si>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</si>
  <si>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</si>
  <si>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</si>
  <si>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</si>
  <si>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</si>
  <si>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</si>
  <si>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</si>
  <si>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</si>
  <si>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</si>
  <si>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</si>
  <si>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</si>
  <si>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</si>
  <si>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</si>
  <si>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</si>
  <si>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</si>
  <si>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</si>
  <si>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</si>
  <si>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</si>
  <si>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</si>
  <si>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</si>
  <si>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</si>
  <si>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</si>
  <si>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</si>
  <si>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</si>
  <si>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</si>
  <si>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</si>
  <si>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</si>
  <si>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</si>
  <si>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</si>
  <si>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</si>
  <si>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</si>
  <si>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</si>
  <si>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</si>
  <si>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</si>
  <si>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</si>
  <si>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</si>
  <si>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</si>
  <si>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</si>
  <si>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</si>
  <si>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</si>
  <si>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</si>
  <si>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</si>
  <si>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</si>
  <si>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</si>
  <si>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</si>
  <si>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</si>
  <si>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</si>
  <si>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</si>
  <si>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</si>
  <si>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</si>
  <si>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</si>
  <si>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</si>
  <si>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</si>
  <si>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</si>
  <si>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</si>
  <si>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</si>
  <si>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</si>
  <si>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</si>
  <si>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</si>
  <si>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</si>
  <si>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</si>
  <si>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</si>
  <si>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</si>
  <si>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</si>
  <si>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</si>
  <si>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</si>
  <si>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</si>
  <si>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</si>
  <si>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</si>
  <si>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</si>
  <si>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</si>
  <si>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</si>
  <si>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</si>
  <si>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</si>
  <si>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</si>
  <si>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</si>
  <si>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</si>
  <si>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</si>
  <si>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</si>
  <si>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</si>
  <si>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</si>
  <si>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</si>
  <si>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</si>
  <si>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</si>
  <si>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</si>
  <si>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</si>
  <si>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</si>
  <si>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</si>
  <si>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</si>
  <si>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</si>
  <si>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</si>
  <si>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</si>
  <si>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</si>
  <si>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</si>
  <si>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</si>
  <si>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</si>
  <si>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</si>
  <si>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</si>
  <si>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</si>
  <si>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</si>
  <si>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</si>
  <si>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</si>
  <si>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</si>
  <si>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</si>
  <si>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</si>
  <si>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</si>
  <si>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</si>
  <si>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</si>
  <si>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</si>
  <si>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</si>
  <si>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</si>
  <si>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</si>
  <si>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</si>
  <si>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</si>
  <si>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</si>
  <si>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</si>
  <si>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</si>
  <si>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</si>
  <si>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</si>
  <si>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</si>
  <si>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</si>
  <si>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</si>
  <si>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</si>
  <si>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</si>
  <si>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</si>
  <si>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</si>
  <si>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</si>
  <si>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</si>
  <si>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</si>
  <si>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</si>
  <si>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</si>
  <si>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</si>
  <si>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</si>
  <si>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</si>
  <si>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</si>
  <si>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</si>
  <si>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</si>
  <si>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</si>
  <si>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</si>
  <si>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</si>
  <si>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</si>
  <si>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</si>
  <si>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</si>
  <si>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</si>
  <si>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</si>
  <si>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</si>
  <si>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</si>
  <si>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</si>
  <si>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</si>
  <si>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</si>
  <si>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</si>
  <si>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</si>
  <si>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</si>
  <si>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</si>
  <si>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</si>
  <si>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</si>
  <si>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</si>
  <si>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</si>
  <si>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</si>
  <si>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</si>
  <si>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</si>
  <si>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</si>
  <si>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</si>
  <si>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</si>
  <si>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</si>
  <si>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</si>
  <si>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</si>
  <si>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</si>
  <si>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</si>
  <si>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</si>
  <si>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</si>
  <si>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</si>
  <si>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</si>
  <si>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</si>
  <si>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</si>
  <si>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</si>
  <si>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</si>
  <si>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</si>
  <si>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</si>
  <si>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</si>
  <si>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</si>
  <si>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</si>
  <si>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</si>
  <si>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</si>
  <si>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</si>
  <si>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</si>
  <si>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</si>
  <si>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</si>
  <si>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</si>
  <si>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</si>
  <si>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</si>
  <si>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</si>
  <si>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</si>
  <si>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</si>
  <si>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</si>
  <si>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</si>
  <si>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</si>
  <si>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</si>
  <si>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</si>
  <si>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</si>
  <si>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</si>
  <si>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</si>
  <si>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</si>
  <si>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</si>
  <si>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</si>
  <si>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</si>
  <si>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</si>
  <si>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</si>
  <si>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</si>
  <si>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</si>
  <si>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</si>
  <si>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</si>
  <si>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</si>
  <si>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</si>
  <si>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</si>
  <si>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</si>
  <si>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</si>
  <si>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</si>
  <si>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</si>
  <si>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</si>
  <si>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</si>
  <si>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</si>
  <si>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</si>
  <si>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</si>
  <si>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</si>
  <si>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</si>
  <si>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</si>
  <si>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</si>
  <si>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</si>
  <si>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</si>
  <si>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</si>
  <si>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</si>
  <si>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</si>
  <si>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</si>
  <si>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</si>
  <si>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</si>
  <si>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</si>
  <si>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</si>
  <si>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</si>
  <si>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</si>
  <si>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</si>
  <si>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</si>
  <si>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</si>
  <si>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</si>
  <si>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</si>
  <si>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</si>
  <si>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</si>
  <si>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</si>
  <si>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</si>
  <si>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</si>
  <si>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</si>
  <si>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</si>
  <si>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</si>
  <si>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</si>
  <si>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</si>
  <si>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</si>
  <si>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</si>
  <si>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</si>
  <si>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</si>
  <si>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</si>
  <si>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</si>
  <si>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</si>
  <si>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</si>
  <si>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</si>
  <si>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</si>
  <si>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</si>
  <si>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</si>
  <si>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</si>
  <si>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</si>
  <si>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</si>
  <si>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</si>
  <si>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</si>
  <si>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</si>
  <si>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</si>
  <si>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</si>
  <si>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</si>
  <si>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</si>
  <si>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</si>
  <si>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</si>
  <si>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</si>
  <si>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</si>
  <si>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</si>
  <si>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</si>
  <si>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</si>
  <si>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</si>
  <si>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</si>
  <si>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</si>
  <si>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</si>
  <si>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</si>
  <si>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</si>
  <si>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</si>
  <si>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</si>
  <si>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</si>
  <si>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</si>
  <si>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</si>
  <si>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</si>
  <si>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</si>
  <si>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</si>
  <si>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</si>
  <si>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</si>
  <si>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</si>
  <si>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</si>
  <si>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</si>
  <si>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</si>
  <si>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</si>
  <si>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</si>
  <si>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</si>
  <si>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</si>
  <si>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</si>
  <si>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</si>
  <si>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</si>
  <si>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</si>
  <si>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</si>
  <si>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</si>
  <si>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</si>
  <si>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</si>
  <si>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</si>
  <si>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</si>
  <si>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</si>
  <si>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</si>
  <si>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</si>
  <si>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</si>
  <si>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</si>
  <si>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</si>
  <si>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</si>
  <si>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</si>
  <si>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</si>
  <si>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</si>
  <si>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</si>
  <si>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</si>
  <si>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</si>
  <si>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</si>
  <si>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</si>
  <si>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</si>
  <si>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</si>
  <si>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</si>
  <si>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</si>
  <si>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</si>
  <si>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</si>
  <si>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</si>
  <si>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</si>
  <si>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</si>
  <si>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</si>
  <si>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</si>
  <si>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</si>
  <si>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</si>
  <si>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</si>
  <si>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</si>
  <si>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</si>
  <si>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</si>
  <si>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</si>
  <si>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</si>
  <si>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</si>
  <si>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</si>
  <si>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</si>
  <si>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</si>
  <si>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</si>
  <si>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</si>
  <si>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</si>
  <si>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</si>
  <si>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</si>
  <si>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</si>
  <si>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</si>
  <si>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</si>
  <si>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</si>
  <si>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</si>
  <si>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</si>
  <si>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</si>
  <si>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</si>
  <si>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</si>
  <si>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</si>
  <si>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</si>
  <si>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</si>
  <si>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</si>
  <si>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</si>
  <si>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</si>
  <si>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</si>
  <si>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</si>
  <si>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</si>
  <si>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</si>
  <si>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</si>
  <si>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</si>
  <si>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</si>
  <si>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</si>
  <si>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</si>
  <si>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</si>
  <si>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</si>
  <si>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</si>
  <si>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</si>
  <si>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</si>
  <si>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</si>
  <si>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</si>
  <si>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</si>
  <si>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</si>
  <si>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</si>
  <si>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</si>
  <si>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</si>
  <si>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</si>
  <si>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</si>
  <si>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</si>
  <si>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</si>
  <si>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</si>
  <si>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</si>
  <si>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</si>
  <si>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</si>
  <si>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</si>
  <si>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</si>
  <si>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</si>
  <si>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</si>
  <si>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</si>
  <si>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</si>
  <si>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</si>
  <si>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</si>
  <si>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</si>
  <si>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</si>
  <si>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</si>
  <si>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</si>
  <si>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</si>
  <si>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</si>
  <si>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</si>
  <si>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</si>
  <si>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</si>
  <si>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</si>
  <si>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</si>
  <si>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</si>
  <si>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</si>
  <si>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</si>
  <si>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</si>
  <si>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</si>
  <si>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</si>
  <si>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</si>
  <si>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</si>
  <si>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</si>
  <si>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</si>
  <si>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</si>
  <si>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</si>
  <si>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</si>
  <si>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</si>
  <si>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</si>
  <si>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</si>
  <si>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</si>
  <si>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</si>
  <si>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</si>
  <si>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</si>
  <si>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</si>
  <si>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</si>
  <si>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</si>
  <si>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</si>
  <si>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</si>
  <si>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</si>
  <si>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</si>
  <si>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</si>
  <si>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</si>
  <si>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</si>
  <si>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</si>
  <si>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</si>
  <si>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</si>
  <si>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</si>
  <si>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</si>
  <si>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</si>
  <si>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</si>
  <si>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</si>
  <si>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</si>
  <si>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</si>
  <si>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</si>
  <si>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</si>
  <si>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</si>
  <si>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</si>
  <si>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</si>
  <si>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</si>
  <si>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</si>
  <si>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</si>
  <si>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</si>
  <si>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</si>
  <si>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</si>
  <si>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</si>
  <si>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</si>
  <si>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</si>
  <si>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</si>
  <si>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</si>
  <si>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</si>
  <si>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</si>
  <si>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</si>
  <si>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</si>
  <si>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</si>
  <si>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</si>
  <si>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</si>
  <si>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</si>
  <si>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</si>
  <si>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</si>
  <si>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</si>
  <si>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</si>
  <si>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</si>
  <si>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</si>
  <si>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</si>
  <si>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</si>
  <si>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</si>
  <si>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</si>
  <si>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</si>
  <si>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</si>
  <si>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</si>
  <si>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</si>
  <si>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</si>
  <si>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</si>
  <si>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</si>
  <si>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</si>
  <si>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</si>
  <si>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</si>
  <si>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</si>
  <si>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</si>
  <si>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</si>
  <si>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</si>
  <si>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</si>
  <si>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</si>
  <si>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</si>
  <si>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</si>
  <si>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</si>
  <si>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</si>
  <si>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</si>
  <si>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</si>
  <si>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</si>
  <si>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</si>
  <si>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</si>
  <si>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</si>
  <si>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</si>
  <si>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</si>
  <si>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</si>
  <si>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</si>
  <si>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</si>
  <si>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</si>
  <si>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</si>
  <si>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</si>
  <si>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</si>
  <si>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</si>
  <si>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</si>
  <si>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</si>
  <si>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</si>
  <si>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</si>
  <si>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</si>
  <si>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</si>
  <si>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</si>
  <si>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</si>
  <si>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</si>
  <si>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</si>
  <si>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</si>
  <si>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</si>
  <si>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</si>
  <si>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</si>
  <si>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</si>
  <si>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</si>
  <si>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</si>
  <si>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</si>
  <si>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</si>
  <si>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</si>
  <si>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</si>
  <si>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</si>
  <si>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</si>
  <si>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</si>
  <si>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</si>
  <si>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</si>
  <si>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</si>
  <si>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</si>
  <si>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</si>
  <si>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</si>
  <si>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</si>
  <si>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</si>
  <si>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</si>
  <si>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</si>
  <si>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</si>
  <si>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</si>
  <si>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</si>
  <si>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</si>
  <si>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</si>
  <si>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</si>
  <si>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</si>
  <si>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</si>
  <si>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</si>
  <si>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</si>
  <si>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</si>
  <si>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</si>
  <si>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</si>
  <si>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</si>
  <si>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</si>
  <si>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</si>
  <si>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</si>
  <si>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</si>
  <si>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</si>
  <si>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</si>
  <si>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</si>
  <si>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</si>
  <si>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</si>
  <si>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</si>
  <si>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</si>
  <si>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</si>
  <si>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</si>
  <si>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</si>
  <si>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</si>
  <si>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</si>
  <si>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</si>
  <si>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</si>
  <si>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</si>
  <si>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</si>
  <si>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</si>
  <si>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</si>
  <si>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</si>
  <si>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</si>
  <si>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</si>
  <si>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</si>
  <si>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</si>
  <si>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</si>
  <si>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</si>
  <si>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</si>
  <si>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</si>
  <si>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</si>
  <si>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</si>
  <si>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</si>
  <si>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</si>
  <si>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</si>
  <si>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</si>
  <si>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</si>
  <si>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</si>
  <si>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</si>
  <si>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</si>
  <si>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</si>
  <si>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</si>
  <si>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</si>
  <si>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</si>
  <si>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</si>
  <si>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</si>
  <si>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</si>
  <si>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</si>
  <si>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</si>
  <si>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</si>
  <si>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</si>
  <si>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</si>
  <si>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</si>
  <si>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</si>
  <si>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</si>
  <si>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</si>
  <si>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</si>
  <si>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</si>
  <si>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</si>
  <si>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</si>
  <si>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</si>
  <si>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</si>
  <si>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</si>
  <si>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</si>
  <si>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</si>
  <si>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</si>
  <si>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</si>
  <si>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</si>
  <si>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</si>
  <si>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</si>
  <si>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</si>
  <si>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</si>
  <si>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</si>
  <si>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</si>
  <si>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</si>
  <si>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</si>
  <si>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</si>
  <si>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</si>
  <si>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</si>
  <si>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</si>
  <si>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</si>
  <si>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</si>
  <si>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</si>
  <si>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</si>
  <si>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</si>
  <si>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</si>
  <si>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</si>
  <si>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</si>
  <si>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</si>
  <si>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</si>
  <si>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</si>
  <si>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</si>
  <si>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</si>
  <si>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</si>
  <si>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</si>
  <si>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</si>
  <si>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</si>
  <si>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</si>
  <si>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</si>
  <si>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</si>
  <si>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</si>
  <si>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</si>
  <si>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</si>
  <si>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</si>
  <si>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</si>
  <si>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</si>
  <si>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</si>
  <si>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</si>
  <si>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</si>
  <si>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</si>
  <si>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</si>
  <si>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</si>
  <si>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</si>
  <si>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</si>
  <si>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</si>
  <si>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</si>
  <si>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</si>
  <si>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</si>
  <si>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</si>
  <si>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</si>
  <si>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</si>
  <si>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</si>
  <si>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</si>
  <si>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</si>
  <si>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</si>
  <si>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</si>
  <si>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</si>
  <si>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</si>
  <si>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</si>
  <si>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</si>
  <si>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</si>
  <si>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</si>
  <si>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</si>
  <si>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</si>
  <si>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</si>
  <si>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</si>
  <si>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</si>
  <si>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</si>
  <si>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</si>
  <si>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</si>
  <si>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</si>
  <si>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</si>
  <si>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</si>
  <si>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</si>
  <si>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</si>
  <si>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</si>
  <si>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</si>
  <si>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</si>
  <si>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</si>
  <si>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</si>
  <si>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</si>
  <si>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</si>
  <si>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</si>
  <si>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</si>
  <si>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</si>
  <si>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</si>
  <si>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</si>
  <si>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</si>
  <si>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</si>
  <si>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</si>
  <si>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</si>
  <si>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</si>
  <si>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</si>
  <si>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</si>
  <si>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</si>
  <si>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</si>
  <si>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</si>
  <si>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</si>
  <si>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</si>
  <si>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</si>
  <si>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</si>
  <si>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</si>
  <si>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</si>
  <si>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</si>
  <si>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</si>
  <si>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</si>
  <si>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</si>
  <si>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</si>
  <si>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</si>
  <si>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</si>
  <si>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</si>
  <si>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</si>
  <si>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</si>
  <si>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</si>
  <si>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</si>
  <si>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</si>
  <si>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</si>
  <si>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</si>
  <si>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</si>
  <si>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</si>
  <si>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</si>
  <si>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</si>
  <si>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</si>
  <si>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</si>
  <si>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</si>
  <si>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</si>
  <si>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</si>
  <si>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</si>
  <si>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</si>
  <si>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</si>
  <si>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</si>
  <si>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</si>
  <si>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</si>
  <si>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</si>
  <si>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</si>
  <si>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</si>
  <si>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</si>
  <si>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</si>
  <si>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</si>
  <si>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</si>
  <si>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</si>
  <si>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</si>
  <si>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</si>
  <si>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</si>
  <si>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</si>
  <si>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</si>
  <si>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</si>
  <si>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</si>
  <si>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</si>
  <si>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</si>
  <si>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</si>
  <si>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</si>
  <si>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</si>
  <si>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</si>
  <si>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</si>
  <si>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</si>
  <si>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</si>
  <si>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</si>
  <si>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</si>
  <si>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</si>
  <si>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</si>
  <si>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</si>
  <si>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</si>
  <si>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</si>
  <si>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</si>
  <si>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</si>
  <si>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</si>
  <si>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</si>
  <si>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</si>
  <si>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</si>
  <si>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</si>
  <si>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</si>
  <si>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</si>
  <si>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</si>
  <si>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</si>
  <si>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</si>
  <si>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</si>
  <si>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</si>
  <si>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</si>
  <si>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</si>
  <si>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</si>
  <si>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</si>
  <si>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</si>
  <si>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</si>
  <si>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</si>
  <si>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</si>
  <si>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</si>
  <si>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</si>
  <si>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</si>
  <si>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</si>
  <si>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</si>
  <si>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</si>
  <si>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</si>
  <si>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</si>
  <si>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</si>
  <si>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</si>
  <si>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</si>
  <si>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</si>
  <si>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</si>
  <si>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</si>
  <si>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</si>
  <si>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</si>
  <si>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</si>
  <si>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</si>
  <si>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</si>
  <si>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</si>
  <si>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</si>
  <si>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</si>
  <si>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</si>
  <si>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</si>
  <si>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</si>
  <si>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</si>
  <si>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</si>
  <si>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</si>
  <si>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</si>
  <si>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</si>
  <si>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</si>
  <si>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</si>
  <si>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</si>
  <si>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</si>
  <si>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</si>
  <si>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</si>
  <si>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</si>
  <si>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</si>
  <si>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</si>
  <si>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</si>
  <si>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</si>
  <si>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</si>
  <si>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</si>
  <si>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</si>
  <si>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</si>
  <si>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</si>
  <si>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</si>
  <si>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</si>
  <si>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</si>
  <si>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</si>
  <si>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</si>
  <si>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</si>
  <si>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</si>
  <si>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</si>
  <si>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</si>
  <si>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</si>
  <si>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</si>
  <si>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</si>
  <si>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</si>
  <si>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</si>
  <si>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</si>
  <si>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</si>
  <si>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</si>
  <si>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</si>
  <si>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</si>
  <si>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</si>
  <si>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</si>
  <si>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</si>
  <si>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</si>
  <si>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</si>
  <si>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</si>
  <si>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</si>
  <si>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</si>
  <si>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</si>
  <si>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</si>
  <si>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</si>
  <si>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</si>
  <si>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</si>
  <si>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</si>
  <si>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</si>
  <si>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</si>
  <si>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</si>
  <si>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</si>
  <si>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</si>
  <si>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</si>
  <si>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</si>
  <si>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</si>
  <si>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</si>
  <si>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</si>
  <si>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</si>
  <si>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</si>
  <si>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</si>
  <si>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</si>
  <si>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</si>
  <si>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</si>
  <si>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</si>
  <si>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</si>
  <si>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</si>
  <si>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</si>
  <si>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</si>
  <si>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</si>
  <si>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</si>
  <si>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</si>
  <si>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</si>
  <si>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</si>
  <si>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</si>
  <si>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</si>
  <si>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</si>
  <si>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</si>
  <si>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</si>
  <si>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</si>
  <si>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</si>
  <si>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</si>
  <si>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</si>
  <si>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</si>
  <si>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</si>
  <si>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</si>
  <si>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</si>
  <si>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</si>
  <si>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</si>
  <si>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</si>
  <si>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</si>
  <si>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</si>
  <si>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</si>
  <si>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</si>
  <si>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</si>
  <si>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</si>
  <si>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</si>
  <si>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</si>
  <si>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</si>
  <si>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</si>
  <si>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</si>
  <si>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</si>
  <si>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</si>
  <si>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</si>
  <si>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</si>
  <si>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</si>
  <si>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</si>
  <si>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</si>
  <si>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</si>
  <si>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</si>
  <si>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</si>
  <si>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</si>
  <si>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</si>
  <si>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</si>
  <si>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</si>
  <si>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</si>
  <si>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</si>
  <si>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</si>
  <si>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</si>
  <si>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</si>
  <si>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</si>
  <si>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</si>
  <si>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</si>
  <si>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</si>
  <si>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</si>
  <si>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</si>
  <si>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</si>
  <si>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</si>
  <si>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</si>
  <si>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</si>
  <si>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</si>
  <si>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</si>
  <si>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</si>
  <si>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</si>
  <si>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</si>
  <si>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</si>
  <si>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</si>
  <si>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</si>
  <si>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</si>
  <si>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</si>
  <si>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</si>
  <si>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</si>
  <si>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</si>
  <si>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</si>
  <si>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</si>
  <si>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</si>
  <si>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</si>
  <si>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</si>
  <si>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</si>
  <si>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</si>
  <si>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</si>
  <si>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</si>
  <si>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</si>
  <si>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</si>
  <si>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</si>
  <si>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</si>
  <si>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</si>
  <si>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</si>
  <si>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</si>
  <si>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</si>
  <si>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</si>
  <si>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</si>
  <si>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</si>
  <si>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</si>
  <si>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</si>
  <si>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</si>
  <si>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</si>
  <si>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</si>
  <si>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</si>
  <si>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</si>
  <si>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</si>
  <si>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</si>
  <si>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</si>
  <si>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</si>
  <si>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</si>
  <si>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</si>
  <si>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</si>
  <si>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</si>
  <si>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</si>
  <si>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</si>
  <si>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</si>
  <si>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</si>
  <si>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</si>
  <si>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</si>
  <si>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</si>
  <si>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</si>
  <si>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</si>
  <si>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</si>
  <si>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</si>
  <si>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</si>
  <si>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</si>
  <si>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</si>
  <si>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</si>
  <si>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</si>
  <si>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</si>
  <si>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</si>
  <si>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</si>
  <si>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</si>
  <si>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</si>
  <si>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</si>
  <si>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</si>
  <si>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</si>
  <si>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</si>
  <si>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</si>
  <si>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</si>
  <si>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</si>
  <si>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</si>
  <si>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</si>
  <si>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</si>
  <si>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</si>
  <si>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</si>
  <si>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</si>
  <si>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</si>
  <si>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</si>
  <si>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</si>
  <si>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</si>
  <si>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</si>
  <si>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</si>
  <si>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</si>
  <si>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</si>
  <si>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</si>
  <si>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</si>
  <si>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</si>
  <si>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</si>
  <si>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</si>
  <si>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</si>
  <si>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</si>
  <si>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</si>
  <si>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</si>
  <si>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</si>
  <si>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</si>
  <si>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</si>
  <si>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</si>
  <si>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</si>
  <si>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</si>
  <si>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</si>
  <si>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</si>
  <si>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</si>
  <si>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</si>
  <si>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</si>
  <si>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</si>
  <si>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</si>
  <si>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</si>
  <si>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</si>
  <si>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</si>
  <si>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</si>
  <si>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</si>
  <si>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</si>
  <si>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</si>
  <si>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</si>
  <si>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</si>
  <si>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</si>
  <si>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</si>
  <si>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</si>
  <si>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</si>
  <si>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</si>
  <si>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</si>
  <si>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</si>
  <si>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</si>
  <si>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</si>
  <si>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</si>
  <si>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</si>
  <si>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</si>
  <si>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</si>
  <si>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</si>
  <si>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</si>
  <si>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</si>
  <si>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</si>
  <si>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</si>
  <si>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</si>
  <si>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</si>
  <si>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</si>
  <si>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</si>
  <si>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</si>
  <si>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</si>
  <si>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</si>
  <si>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</si>
  <si>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</si>
  <si>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</si>
  <si>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</si>
  <si>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</si>
  <si>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</si>
  <si>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</si>
  <si>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</si>
  <si>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</si>
  <si>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</si>
  <si>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</si>
  <si>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</si>
  <si>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</si>
  <si>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</si>
  <si>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</si>
  <si>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</si>
  <si>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</si>
  <si>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</si>
  <si>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</si>
  <si>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</si>
  <si>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</si>
  <si>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</si>
  <si>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</si>
  <si>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</si>
  <si>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</si>
  <si>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</si>
  <si>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</si>
  <si>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</si>
  <si>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</si>
  <si>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</si>
  <si>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</si>
  <si>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</si>
  <si>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</si>
  <si>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</si>
  <si>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</si>
  <si>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</si>
  <si>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</si>
  <si>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</si>
  <si>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</si>
  <si>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</si>
  <si>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</si>
  <si>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</si>
  <si>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</si>
  <si>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</si>
  <si>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</si>
  <si>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</si>
  <si>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</si>
  <si>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</si>
  <si>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</si>
  <si>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</si>
  <si>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</si>
  <si>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</si>
  <si>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</si>
  <si>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</si>
  <si>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</si>
  <si>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</si>
  <si>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</si>
  <si>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</si>
  <si>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</si>
  <si>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</si>
  <si>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</si>
  <si>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</si>
  <si>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</si>
  <si>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</si>
  <si>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</si>
  <si>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</si>
  <si>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</si>
  <si>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</si>
  <si>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</si>
  <si>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</si>
  <si>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</si>
  <si>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</si>
  <si>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</si>
  <si>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</si>
  <si>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</si>
  <si>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</si>
  <si>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</si>
  <si>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</si>
  <si>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</si>
  <si>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</si>
  <si>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</si>
  <si>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</si>
  <si>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</si>
  <si>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</si>
  <si>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</si>
  <si>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</si>
  <si>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</si>
  <si>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</si>
  <si>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</si>
  <si>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</si>
  <si>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</si>
  <si>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</si>
  <si>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</si>
  <si>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</si>
  <si>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</si>
  <si>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</si>
  <si>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</si>
  <si>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</si>
  <si>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</si>
  <si>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</si>
  <si>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</si>
  <si>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</si>
  <si>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</si>
  <si>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</si>
  <si>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</si>
  <si>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</si>
  <si>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</si>
  <si>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</si>
  <si>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</si>
  <si>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</si>
  <si>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</si>
  <si>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</si>
  <si>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</si>
  <si>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</si>
  <si>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</si>
  <si>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</si>
  <si>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</si>
  <si>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</si>
  <si>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</si>
  <si>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</si>
  <si>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</si>
  <si>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</si>
  <si>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</si>
  <si>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</si>
  <si>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</si>
  <si>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</si>
  <si>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</si>
  <si>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</si>
  <si>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</si>
  <si>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</si>
  <si>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</si>
  <si>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</si>
  <si>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</si>
  <si>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</si>
  <si>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</si>
  <si>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</si>
  <si>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</si>
  <si>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</si>
  <si>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</si>
  <si>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</si>
  <si>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</si>
  <si>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</si>
  <si>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</si>
  <si>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</si>
  <si>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</si>
  <si>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</si>
  <si>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</si>
  <si>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</si>
  <si>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</si>
  <si>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</si>
  <si>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</si>
  <si>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</si>
  <si>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</si>
  <si>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</si>
  <si>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</si>
  <si>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</si>
  <si>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</si>
  <si>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</si>
  <si>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</si>
  <si>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</si>
  <si>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</si>
  <si>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</si>
  <si>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</si>
  <si>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</si>
  <si>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</si>
  <si>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</si>
  <si>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</si>
  <si>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</si>
  <si>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</si>
  <si>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</si>
  <si>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</si>
  <si>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</si>
  <si>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</si>
  <si>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</si>
  <si>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</si>
  <si>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</si>
  <si>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</si>
  <si>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</si>
  <si>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</si>
  <si>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</si>
  <si>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</si>
  <si>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</si>
  <si>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</si>
  <si>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</si>
  <si>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</si>
  <si>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</si>
  <si>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</si>
  <si>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</si>
  <si>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</si>
  <si>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</si>
  <si>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</si>
  <si>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</si>
  <si>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</si>
  <si>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</si>
  <si>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</si>
  <si>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</si>
  <si>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</si>
  <si>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</si>
  <si>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</si>
  <si>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</si>
  <si>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</si>
  <si>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</si>
  <si>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</si>
  <si>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</si>
  <si>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</si>
  <si>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</si>
  <si>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</si>
  <si>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</si>
  <si>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</si>
  <si>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</si>
  <si>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</si>
  <si>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</si>
  <si>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</si>
  <si>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</si>
  <si>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</si>
  <si>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</si>
  <si>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</si>
  <si>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</si>
  <si>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</si>
  <si>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</si>
  <si>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</si>
  <si>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</si>
  <si>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</si>
  <si>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</si>
  <si>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</si>
  <si>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</si>
  <si>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</si>
  <si>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</si>
  <si>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</si>
  <si>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</si>
  <si>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</si>
  <si>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</si>
  <si>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</si>
  <si>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</si>
  <si>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</si>
  <si>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</si>
  <si>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</si>
  <si>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</si>
  <si>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</si>
  <si>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</si>
  <si>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</si>
  <si>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</si>
  <si>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</si>
  <si>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</si>
  <si>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</si>
  <si>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</si>
  <si>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</si>
  <si>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</si>
  <si>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</si>
  <si>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</si>
  <si>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</si>
  <si>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</si>
  <si>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</si>
  <si>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</si>
  <si>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</si>
  <si>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</si>
  <si>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</si>
  <si>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</si>
  <si>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</si>
  <si>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</si>
  <si>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</si>
  <si>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</si>
  <si>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</si>
  <si>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</si>
  <si>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</si>
  <si>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</si>
  <si>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</si>
  <si>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</si>
  <si>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</si>
  <si>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</si>
  <si>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</si>
  <si>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</si>
  <si>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</si>
  <si>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</si>
  <si>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</si>
  <si>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</si>
  <si>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</si>
  <si>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</si>
  <si>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</si>
  <si>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</si>
  <si>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</si>
  <si>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</si>
  <si>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</si>
  <si>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</si>
  <si>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</si>
  <si>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</si>
  <si>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</si>
  <si>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</si>
  <si>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</si>
  <si>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</si>
  <si>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</si>
  <si>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</si>
  <si>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</si>
  <si>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</si>
  <si>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</si>
  <si>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</si>
  <si>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</si>
  <si>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</si>
  <si>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</si>
  <si>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</si>
  <si>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</si>
  <si>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</si>
  <si>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</si>
  <si>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</si>
  <si>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</si>
  <si>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</si>
  <si>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</si>
  <si>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</si>
  <si>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</si>
  <si>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</si>
  <si>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</si>
  <si>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</si>
  <si>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</si>
  <si>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</si>
  <si>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</si>
  <si>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</si>
  <si>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</si>
  <si>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</si>
  <si>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</si>
  <si>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</si>
  <si>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</si>
  <si>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</si>
  <si>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</si>
  <si>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</si>
  <si>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</si>
  <si>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</si>
  <si>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</si>
  <si>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</si>
  <si>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</si>
  <si>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</si>
  <si>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</si>
  <si>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</si>
  <si>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</si>
  <si>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</si>
  <si>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</si>
  <si>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</si>
  <si>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</si>
  <si>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</si>
  <si>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</si>
  <si>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</si>
  <si>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</si>
  <si>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</si>
  <si>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</si>
  <si>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</si>
  <si>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</si>
  <si>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</si>
  <si>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</si>
  <si>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</si>
  <si>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</si>
  <si>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</si>
  <si>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</si>
  <si>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</si>
  <si>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</si>
  <si>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</si>
  <si>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</si>
  <si>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</si>
  <si>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</si>
  <si>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</si>
  <si>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</si>
  <si>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</si>
  <si>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</si>
  <si>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</si>
  <si>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</si>
  <si>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</si>
  <si>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</si>
  <si>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</si>
  <si>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</si>
  <si>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</si>
  <si>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</si>
  <si>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</si>
  <si>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</si>
  <si>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</si>
  <si>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</si>
  <si>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</si>
  <si>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</si>
  <si>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</si>
  <si>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</si>
  <si>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</si>
  <si>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</si>
  <si>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</si>
  <si>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</si>
  <si>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</si>
  <si>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</si>
  <si>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</si>
  <si>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</si>
  <si>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</si>
  <si>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</si>
  <si>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</si>
  <si>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</si>
  <si>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</si>
  <si>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</si>
  <si>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</si>
  <si>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</si>
  <si>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</si>
  <si>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</si>
  <si>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</si>
  <si>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</si>
  <si>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</si>
  <si>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</si>
  <si>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</si>
  <si>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</si>
  <si>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</si>
  <si>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</si>
  <si>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</si>
  <si>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</si>
  <si>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</si>
  <si>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</si>
  <si>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</si>
  <si>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</si>
  <si>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</si>
  <si>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</si>
  <si>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</si>
  <si>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</si>
  <si>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</si>
  <si>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</si>
  <si>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</si>
  <si>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</si>
  <si>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</si>
  <si>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</si>
  <si>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</si>
  <si>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</si>
  <si>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</si>
  <si>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</si>
  <si>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</si>
  <si>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</si>
  <si>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</si>
  <si>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</si>
  <si>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</si>
  <si>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</si>
  <si>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</si>
  <si>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</si>
  <si>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</si>
  <si>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</si>
  <si>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</si>
  <si>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</si>
  <si>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</si>
  <si>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</si>
  <si>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</si>
  <si>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</si>
  <si>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</si>
  <si>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</si>
  <si>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</si>
  <si>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</si>
  <si>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</si>
  <si>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</si>
  <si>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</si>
  <si>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</si>
  <si>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</si>
  <si>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</si>
  <si>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</si>
  <si>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</si>
  <si>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</si>
  <si>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</si>
  <si>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</si>
  <si>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</si>
  <si>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</si>
  <si>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</si>
  <si>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</si>
  <si>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</si>
  <si>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</si>
  <si>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</si>
  <si>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</si>
  <si>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</si>
  <si>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</si>
  <si>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</si>
  <si>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</si>
  <si>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</si>
  <si>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</si>
  <si>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</si>
  <si>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</si>
  <si>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</si>
  <si>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</si>
  <si>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</si>
  <si>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</si>
  <si>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</si>
  <si>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</si>
  <si>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</si>
  <si>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</si>
  <si>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</si>
  <si>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</si>
  <si>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</si>
  <si>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</si>
  <si>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</si>
  <si>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</si>
  <si>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</si>
  <si>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</si>
  <si>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</si>
  <si>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</si>
  <si>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</si>
  <si>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</si>
  <si>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</si>
  <si>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</si>
  <si>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</si>
  <si>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</si>
  <si>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</si>
  <si>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</si>
  <si>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</si>
  <si>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</si>
  <si>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</si>
  <si>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</si>
  <si>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</si>
  <si>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</si>
  <si>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</si>
  <si>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</si>
  <si>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</si>
  <si>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</si>
  <si>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</si>
  <si>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</si>
  <si>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</si>
  <si>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</si>
  <si>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</si>
  <si>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</si>
  <si>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</si>
  <si>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</si>
  <si>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</si>
  <si>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</si>
  <si>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</si>
  <si>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</si>
  <si>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</si>
  <si>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</si>
  <si>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</si>
  <si>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</si>
  <si>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</si>
  <si>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</si>
  <si>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</si>
  <si>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</si>
  <si>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</si>
  <si>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</si>
  <si>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</si>
  <si>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</si>
  <si>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</si>
  <si>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</si>
  <si>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</si>
  <si>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</si>
  <si>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</si>
  <si>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</si>
  <si>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</si>
  <si>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</si>
  <si>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</si>
  <si>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</si>
  <si>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</si>
  <si>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</si>
  <si>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</si>
  <si>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</si>
  <si>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</si>
  <si>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</si>
  <si>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</si>
  <si>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</si>
  <si>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</si>
  <si>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</si>
  <si>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</si>
  <si>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</si>
  <si>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</si>
  <si>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</si>
  <si>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</si>
  <si>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</si>
  <si>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</si>
  <si>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</si>
  <si>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</si>
  <si>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</si>
  <si>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</si>
  <si>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</si>
  <si>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</si>
  <si>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</si>
  <si>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</si>
  <si>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</si>
  <si>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</si>
  <si>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</si>
  <si>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</si>
  <si>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</si>
  <si>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</si>
  <si>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</si>
  <si>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</si>
  <si>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</si>
  <si>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</si>
  <si>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</si>
  <si>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</si>
  <si>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</si>
  <si>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</si>
  <si>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</si>
  <si>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</si>
  <si>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</si>
  <si>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</si>
  <si>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</si>
  <si>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</si>
  <si>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</si>
  <si>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</si>
  <si>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</si>
  <si>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</si>
  <si>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</si>
  <si>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</si>
  <si>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</si>
  <si>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</si>
  <si>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</si>
  <si>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</si>
  <si>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</si>
  <si>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</si>
  <si>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</si>
  <si>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</si>
  <si>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</si>
  <si>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</si>
  <si>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</si>
  <si>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</si>
  <si>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</si>
  <si>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</si>
  <si>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</si>
  <si>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</si>
  <si>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</si>
  <si>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</si>
  <si>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</si>
  <si>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</si>
  <si>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</si>
  <si>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</si>
  <si>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</si>
  <si>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</si>
  <si>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</si>
  <si>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</si>
  <si>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</si>
  <si>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</si>
  <si>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</si>
  <si>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</si>
  <si>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</si>
  <si>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</si>
  <si>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</si>
  <si>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</si>
  <si>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</si>
  <si>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</si>
  <si>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</si>
  <si>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</si>
  <si>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</si>
  <si>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</si>
  <si>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</si>
  <si>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</si>
  <si>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</si>
  <si>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</si>
  <si>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</si>
  <si>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</si>
  <si>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</si>
  <si>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</si>
  <si>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</si>
  <si>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</si>
  <si>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</si>
  <si>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</si>
  <si>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</si>
  <si>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</si>
  <si>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</si>
  <si>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</si>
  <si>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</si>
  <si>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</si>
  <si>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</si>
  <si>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</si>
  <si>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</si>
  <si>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</si>
  <si>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</si>
  <si>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</si>
  <si>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</si>
  <si>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</si>
  <si>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</si>
  <si>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</si>
  <si>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</si>
  <si>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</si>
  <si>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</si>
  <si>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</si>
  <si>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</si>
  <si>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</si>
  <si>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</si>
  <si>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</si>
  <si>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</si>
  <si>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</si>
  <si>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</si>
  <si>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</si>
  <si>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</si>
  <si>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</si>
  <si>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</si>
  <si>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</si>
  <si>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</si>
  <si>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</si>
  <si>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</si>
  <si>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</si>
  <si>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</si>
  <si>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</si>
  <si>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</si>
  <si>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</si>
  <si>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</si>
  <si>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</si>
  <si>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</si>
  <si>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</si>
  <si>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</si>
  <si>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</si>
  <si>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</si>
  <si>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</si>
  <si>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</si>
  <si>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</si>
  <si>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</si>
  <si>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</si>
  <si>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</si>
  <si>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</si>
  <si>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</si>
  <si>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</si>
  <si>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</si>
  <si>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</si>
  <si>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</si>
  <si>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</si>
  <si>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</si>
  <si>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</si>
  <si>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</si>
  <si>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</si>
  <si>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</si>
  <si>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</si>
  <si>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</si>
  <si>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</si>
  <si>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</si>
  <si>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</si>
  <si>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</si>
  <si>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</si>
  <si>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</si>
  <si>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</si>
  <si>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</si>
  <si>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</si>
  <si>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</si>
  <si>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</si>
  <si>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</si>
  <si>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</si>
  <si>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</si>
  <si>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</si>
  <si>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</si>
  <si>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</si>
  <si>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</si>
  <si>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</si>
  <si>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</si>
  <si>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</si>
  <si>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</si>
  <si>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</si>
  <si>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</si>
  <si>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</si>
  <si>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</si>
  <si>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</si>
  <si>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</si>
  <si>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</si>
  <si>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</si>
  <si>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</si>
  <si>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</si>
  <si>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</si>
  <si>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</si>
  <si>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</si>
  <si>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</si>
  <si>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</si>
  <si>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</si>
  <si>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</si>
  <si>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</si>
  <si>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</si>
  <si>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</si>
  <si>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</si>
  <si>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</si>
  <si>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</si>
  <si>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</si>
  <si>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</si>
  <si>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</si>
  <si>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</si>
  <si>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</si>
  <si>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</si>
  <si>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</si>
  <si>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</si>
  <si>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</si>
  <si>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</si>
  <si>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</si>
  <si>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</si>
  <si>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</si>
  <si>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</si>
  <si>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</si>
  <si>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</si>
  <si>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</si>
  <si>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</si>
  <si>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</si>
  <si>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</si>
  <si>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</si>
  <si>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</si>
  <si>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</si>
  <si>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</si>
  <si>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</si>
  <si>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</si>
  <si>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</si>
  <si>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</si>
  <si>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</si>
  <si>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</si>
  <si>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</si>
  <si>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</si>
  <si>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</si>
  <si>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</si>
  <si>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</si>
  <si>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</si>
  <si>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</si>
  <si>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</si>
  <si>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</si>
  <si>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</si>
  <si>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</si>
  <si>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</si>
  <si>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</si>
  <si>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</si>
  <si>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</si>
  <si>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</si>
  <si>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</si>
  <si>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</si>
  <si>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</si>
  <si>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</si>
  <si>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</si>
  <si>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</si>
  <si>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</si>
  <si>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</si>
  <si>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</si>
  <si>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</si>
  <si>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</si>
  <si>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</si>
  <si>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</si>
  <si>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</si>
  <si>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</si>
  <si>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</si>
  <si>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</si>
  <si>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</si>
  <si>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</si>
  <si>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</si>
  <si>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</si>
  <si>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</si>
  <si>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</si>
  <si>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</si>
  <si>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</si>
  <si>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</si>
  <si>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</si>
  <si>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</si>
  <si>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</si>
  <si>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</si>
  <si>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</si>
  <si>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</si>
  <si>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</si>
  <si>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</si>
  <si>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</si>
  <si>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</si>
  <si>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</si>
  <si>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</si>
  <si>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</si>
  <si>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</si>
  <si>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</si>
  <si>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</si>
  <si>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</si>
  <si>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</si>
  <si>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</si>
  <si>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</si>
  <si>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</si>
  <si>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</si>
  <si>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</si>
  <si>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</si>
  <si>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</si>
  <si>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</si>
  <si>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</si>
  <si>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</si>
  <si>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</si>
  <si>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</si>
  <si>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</si>
  <si>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</si>
  <si>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</si>
  <si>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</si>
  <si>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</si>
  <si>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</si>
  <si>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</si>
  <si>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</si>
  <si>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</si>
  <si>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</si>
  <si>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</si>
  <si>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</si>
  <si>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</si>
  <si>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</si>
  <si>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</si>
  <si>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</si>
  <si>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</si>
  <si>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</si>
  <si>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</si>
  <si>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</si>
  <si>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</si>
  <si>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</si>
  <si>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</si>
  <si>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</si>
  <si>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</si>
  <si>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</si>
  <si>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</si>
  <si>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</si>
  <si>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</si>
  <si>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</si>
  <si>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</si>
  <si>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</si>
  <si>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</si>
  <si>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</si>
  <si>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</si>
  <si>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</si>
  <si>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</si>
  <si>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</si>
  <si>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</si>
  <si>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</si>
  <si>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</si>
  <si>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</si>
  <si>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</si>
  <si>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</si>
  <si>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</si>
  <si>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</si>
  <si>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</si>
  <si>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</si>
  <si>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</si>
  <si>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</si>
  <si>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</si>
  <si>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</si>
  <si>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</si>
  <si>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</si>
  <si>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</si>
  <si>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</si>
  <si>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</si>
  <si>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</si>
  <si>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</si>
  <si>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</si>
  <si>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</si>
  <si>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</si>
  <si>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</si>
  <si>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</si>
  <si>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</si>
  <si>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</si>
  <si>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</si>
  <si>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</si>
  <si>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</si>
  <si>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</si>
  <si>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</si>
  <si>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</si>
  <si>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</si>
  <si>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</si>
  <si>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</si>
  <si>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</si>
  <si>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</si>
  <si>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</si>
  <si>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</si>
  <si>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</si>
  <si>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</si>
  <si>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</si>
  <si>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</si>
  <si>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</si>
  <si>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</si>
  <si>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</si>
  <si>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</si>
  <si>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</si>
  <si>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</si>
  <si>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</si>
  <si>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</si>
  <si>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</si>
  <si>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</si>
  <si>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</si>
  <si>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</si>
  <si>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</si>
  <si>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</si>
  <si>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</si>
  <si>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</si>
  <si>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</si>
  <si>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</si>
  <si>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</si>
  <si>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</si>
  <si>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</si>
  <si>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</si>
  <si>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</si>
  <si>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</si>
  <si>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</si>
  <si>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</si>
  <si>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</si>
  <si>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</si>
  <si>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</si>
  <si>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</si>
  <si>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</si>
  <si>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</si>
  <si>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</si>
  <si>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</si>
  <si>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</si>
  <si>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</si>
  <si>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</si>
  <si>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</si>
  <si>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</si>
  <si>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</si>
  <si>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</si>
  <si>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</si>
  <si>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</si>
  <si>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</si>
  <si>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</si>
  <si>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</si>
  <si>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</si>
  <si>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</si>
  <si>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</si>
  <si>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</si>
  <si>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</si>
  <si>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</si>
  <si>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</si>
  <si>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</si>
  <si>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</si>
  <si>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</si>
  <si>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</si>
  <si>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</si>
  <si>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</si>
  <si>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</si>
  <si>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</si>
  <si>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</si>
  <si>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</si>
  <si>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</si>
  <si>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</si>
  <si>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</si>
  <si>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</si>
  <si>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</si>
  <si>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</si>
  <si>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</si>
  <si>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</si>
  <si>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</si>
  <si>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</si>
  <si>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</si>
  <si>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</si>
  <si>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</si>
  <si>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</si>
  <si>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</si>
  <si>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</si>
  <si>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</si>
  <si>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</si>
  <si>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</si>
  <si>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</si>
  <si>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</si>
  <si>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</si>
  <si>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</si>
  <si>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</si>
  <si>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</si>
  <si>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</si>
  <si>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</si>
  <si>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</si>
  <si>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</si>
  <si>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</si>
  <si>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</si>
  <si>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</si>
  <si>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</si>
  <si>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</si>
  <si>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</si>
  <si>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</si>
  <si>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</si>
  <si>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</si>
  <si>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</si>
  <si>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</si>
  <si>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</si>
  <si>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</si>
  <si>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</si>
  <si>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</si>
  <si>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</si>
  <si>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</si>
  <si>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</si>
  <si>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</si>
  <si>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</si>
  <si>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</si>
  <si>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</si>
  <si>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</si>
  <si>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</si>
  <si>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</si>
  <si>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</si>
  <si>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</si>
  <si>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</si>
  <si>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</si>
  <si>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</si>
  <si>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</si>
  <si>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</si>
  <si>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</si>
  <si>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</si>
  <si>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</si>
  <si>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</si>
  <si>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</si>
  <si>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</si>
  <si>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</si>
  <si>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</si>
  <si>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</si>
  <si>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</si>
  <si>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</si>
  <si>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</si>
  <si>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</si>
  <si>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</si>
  <si>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</si>
  <si>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</si>
  <si>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</si>
  <si>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</si>
  <si>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</si>
  <si>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</si>
  <si>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</si>
  <si>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</si>
  <si>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</si>
  <si>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</si>
  <si>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</si>
  <si>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</si>
  <si>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</si>
  <si>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</si>
  <si>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</si>
  <si>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</si>
  <si>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</si>
  <si>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</si>
  <si>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</si>
  <si>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</si>
  <si>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</si>
  <si>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</si>
  <si>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</si>
  <si>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</si>
  <si>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</si>
  <si>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</si>
  <si>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</si>
  <si>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</si>
  <si>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</si>
  <si>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</si>
  <si>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</si>
  <si>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</si>
  <si>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</si>
  <si>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</si>
  <si>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</si>
  <si>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</si>
  <si>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</si>
  <si>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</si>
  <si>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</si>
  <si>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</si>
  <si>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</si>
  <si>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</si>
  <si>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</si>
  <si>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</si>
  <si>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</si>
  <si>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</si>
  <si>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</si>
  <si>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</si>
  <si>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</si>
  <si>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</si>
  <si>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</si>
  <si>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</si>
  <si>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</si>
  <si>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</si>
  <si>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</si>
  <si>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</si>
  <si>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</si>
  <si>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</si>
  <si>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</si>
  <si>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</si>
  <si>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</si>
  <si>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</si>
  <si>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</si>
  <si>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</si>
  <si>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</si>
  <si>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</si>
  <si>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</si>
  <si>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</si>
  <si>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</si>
  <si>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</si>
  <si>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</si>
  <si>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</si>
  <si>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</si>
  <si>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</si>
  <si>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</si>
  <si>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</si>
  <si>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</si>
  <si>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</si>
  <si>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</si>
  <si>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</si>
  <si>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</si>
  <si>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</si>
  <si>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</si>
  <si>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</si>
  <si>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</si>
  <si>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</si>
  <si>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</si>
  <si>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</si>
  <si>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</si>
  <si>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</si>
  <si>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</si>
  <si>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</si>
  <si>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</si>
  <si>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</si>
  <si>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</si>
  <si>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</si>
  <si>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</si>
  <si>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</si>
  <si>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</si>
  <si>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</si>
  <si>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</si>
  <si>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</si>
  <si>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</si>
  <si>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</si>
  <si>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</si>
  <si>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</si>
  <si>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</si>
  <si>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</si>
  <si>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</si>
  <si>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</si>
  <si>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</si>
  <si>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</si>
  <si>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</si>
  <si>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</si>
  <si>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</si>
  <si>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</si>
  <si>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</si>
  <si>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</si>
  <si>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</si>
  <si>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</si>
  <si>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</si>
  <si>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</si>
  <si>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</si>
  <si>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</si>
  <si>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</si>
  <si>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</si>
  <si>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</si>
  <si>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</si>
  <si>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</si>
  <si>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</si>
  <si>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</si>
  <si>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</si>
  <si>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</si>
  <si>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</si>
  <si>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</si>
  <si>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</si>
  <si>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</si>
  <si>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</si>
  <si>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</si>
  <si>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</si>
  <si>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</si>
  <si>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</si>
  <si>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</si>
  <si>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</si>
  <si>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</si>
  <si>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</si>
  <si>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</si>
  <si>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</si>
  <si>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</si>
  <si>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</si>
  <si>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</si>
  <si>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</si>
  <si>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</si>
  <si>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</si>
  <si>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</si>
  <si>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</si>
  <si>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</si>
  <si>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</si>
  <si>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</si>
  <si>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</si>
  <si>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</si>
  <si>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</si>
  <si>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</si>
  <si>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</si>
  <si>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</si>
  <si>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</si>
  <si>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</si>
  <si>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</si>
  <si>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</si>
  <si>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</si>
  <si>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</si>
  <si>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</si>
  <si>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</si>
  <si>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</si>
  <si>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</si>
  <si>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</si>
  <si>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</si>
  <si>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</si>
  <si>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</si>
  <si>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</si>
  <si>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</si>
  <si>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</si>
  <si>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</si>
  <si>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</si>
  <si>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</si>
  <si>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</si>
  <si>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</si>
  <si>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</si>
  <si>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</si>
  <si>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</si>
  <si>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</si>
  <si>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</si>
  <si>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</si>
  <si>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</si>
  <si>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</si>
  <si>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</si>
  <si>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</si>
  <si>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</si>
  <si>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</si>
  <si>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</si>
  <si>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</si>
  <si>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</si>
  <si>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</si>
  <si>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</si>
  <si>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</si>
  <si>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</si>
  <si>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</si>
  <si>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</si>
  <si>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</si>
  <si>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</si>
  <si>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</si>
  <si>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</si>
  <si>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</si>
  <si>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</si>
  <si>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</si>
  <si>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</si>
  <si>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</si>
  <si>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</si>
  <si>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</si>
  <si>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</si>
  <si>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</si>
  <si>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</si>
  <si>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</si>
  <si>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</si>
  <si>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</si>
  <si>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</si>
  <si>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</si>
  <si>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</si>
  <si>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</si>
  <si>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</si>
  <si>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</si>
  <si>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</si>
  <si>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</si>
  <si>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</si>
  <si>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</si>
  <si>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</si>
  <si>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</si>
  <si>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</si>
  <si>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</si>
  <si>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</si>
  <si>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</si>
  <si>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</si>
  <si>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</si>
  <si>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</si>
  <si>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</si>
  <si>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</si>
  <si>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</si>
  <si>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</si>
  <si>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</si>
  <si>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</si>
  <si>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</si>
  <si>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</si>
  <si>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</si>
  <si>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</si>
  <si>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</si>
  <si>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</si>
  <si>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</si>
  <si>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</si>
  <si>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</si>
  <si>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</si>
  <si>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</si>
  <si>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</si>
  <si>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</si>
  <si>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</si>
  <si>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</si>
  <si>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</si>
  <si>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</si>
  <si>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</si>
  <si>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</si>
  <si>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</si>
  <si>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</si>
  <si>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</si>
  <si>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</si>
  <si>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</si>
  <si>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</si>
  <si>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</si>
  <si>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</si>
  <si>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</si>
  <si>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</si>
  <si>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</si>
  <si>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</si>
  <si>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</si>
  <si>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</si>
  <si>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</si>
  <si>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</si>
  <si>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</si>
  <si>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</si>
  <si>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</si>
  <si>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</si>
  <si>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</si>
  <si>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</si>
  <si>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</si>
  <si>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</si>
  <si>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</si>
  <si>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</si>
  <si>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</si>
  <si>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</si>
  <si>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</si>
  <si>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</si>
  <si>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</si>
  <si>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</si>
  <si>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</si>
  <si>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</si>
  <si>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</si>
  <si>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</si>
  <si>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</si>
  <si>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</si>
  <si>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</si>
  <si>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</si>
  <si>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</si>
  <si>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</si>
  <si>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</si>
  <si>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</si>
  <si>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</si>
  <si>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</si>
  <si>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</si>
  <si>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</si>
  <si>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</si>
  <si>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</si>
  <si>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</si>
  <si>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</si>
  <si>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</si>
  <si>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</si>
  <si>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</si>
  <si>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</si>
  <si>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</si>
  <si>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</si>
  <si>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</si>
  <si>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</si>
  <si>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</si>
  <si>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</si>
  <si>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</si>
  <si>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</si>
  <si>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</si>
  <si>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</si>
  <si>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</si>
  <si>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</si>
  <si>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</si>
  <si>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</si>
  <si>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</si>
  <si>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</si>
  <si>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</si>
  <si>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</si>
  <si>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</si>
  <si>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</si>
  <si>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</si>
  <si>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</si>
  <si>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</si>
  <si>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</si>
  <si>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</si>
  <si>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</si>
  <si>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</si>
  <si>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</si>
  <si>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</si>
  <si>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</si>
  <si>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</si>
  <si>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</si>
  <si>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</si>
  <si>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</si>
  <si>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</si>
  <si>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</si>
  <si>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</si>
  <si>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</si>
  <si>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</si>
  <si>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</si>
  <si>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</si>
  <si>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</si>
  <si>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</si>
  <si>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</si>
  <si>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</si>
  <si>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</si>
  <si>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</si>
  <si>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</si>
  <si>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</si>
  <si>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</si>
  <si>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</si>
  <si>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</si>
  <si>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</si>
  <si>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</si>
  <si>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</si>
  <si>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</si>
  <si>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</si>
  <si>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</si>
  <si>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</si>
  <si>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</si>
  <si>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</si>
  <si>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</si>
  <si>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</si>
  <si>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</si>
  <si>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</si>
  <si>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</si>
  <si>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</si>
  <si>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</si>
  <si>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</si>
  <si>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</si>
  <si>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</si>
  <si>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</si>
  <si>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</si>
  <si>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</si>
  <si>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</si>
  <si>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</si>
  <si>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</si>
  <si>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</si>
  <si>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</si>
  <si>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</si>
  <si>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</si>
  <si>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</si>
  <si>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</si>
  <si>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</si>
  <si>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</si>
  <si>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</si>
  <si>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</si>
  <si>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</si>
  <si>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</si>
  <si>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</si>
  <si>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</si>
  <si>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</si>
  <si>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</si>
  <si>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</si>
  <si>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</si>
  <si>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</si>
  <si>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</si>
  <si>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</si>
  <si>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</si>
  <si>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</si>
  <si>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</si>
  <si>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</si>
  <si>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</si>
  <si>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</si>
  <si>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</si>
  <si>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</si>
  <si>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</si>
  <si>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</si>
  <si>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</si>
  <si>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</si>
  <si>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</si>
  <si>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</si>
  <si>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</si>
  <si>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</si>
  <si>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</si>
  <si>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</si>
  <si>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</si>
  <si>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</si>
  <si>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</si>
  <si>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</si>
  <si>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</si>
  <si>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</si>
  <si>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</si>
  <si>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</si>
  <si>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</si>
  <si>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</si>
  <si>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</si>
  <si>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</si>
  <si>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</si>
  <si>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</si>
  <si>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</si>
  <si>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</si>
  <si>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</si>
  <si>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</si>
  <si>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</si>
  <si>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</si>
  <si>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</si>
  <si>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</si>
  <si>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</si>
  <si>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</si>
  <si>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</si>
  <si>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</si>
  <si>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</si>
  <si>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</si>
  <si>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</si>
  <si>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</si>
  <si>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</si>
  <si>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</si>
  <si>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</si>
  <si>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</si>
  <si>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</si>
  <si>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</si>
  <si>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</si>
  <si>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</si>
  <si>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</si>
  <si>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</si>
  <si>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</si>
  <si>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</si>
  <si>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</si>
  <si>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</si>
  <si>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</si>
  <si>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</si>
  <si>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</si>
  <si>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</si>
  <si>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</si>
  <si>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</si>
  <si>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</si>
  <si>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</si>
  <si>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</si>
  <si>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</si>
  <si>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</si>
  <si>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</si>
  <si>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</si>
  <si>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</si>
  <si>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</si>
  <si>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</si>
  <si>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</si>
  <si>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</si>
  <si>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</si>
  <si>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</si>
  <si>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</si>
  <si>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</si>
  <si>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</si>
  <si>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</si>
  <si>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</si>
  <si>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</si>
  <si>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</si>
  <si>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</si>
  <si>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</si>
  <si>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</si>
  <si>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</si>
  <si>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</si>
  <si>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</si>
  <si>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</si>
  <si>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</si>
  <si>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</si>
  <si>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</si>
  <si>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</si>
  <si>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</si>
  <si>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</si>
  <si>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</si>
  <si>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</si>
  <si>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</si>
  <si>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</si>
  <si>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</si>
  <si>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</si>
  <si>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</si>
  <si>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</si>
  <si>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</si>
  <si>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</si>
  <si>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</si>
  <si>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</si>
  <si>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</si>
  <si>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</si>
  <si>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</si>
  <si>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</si>
  <si>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</si>
  <si>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</si>
  <si>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</si>
  <si>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</si>
  <si>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</si>
  <si>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</si>
  <si>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</si>
  <si>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</si>
  <si>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</si>
  <si>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</si>
  <si>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</si>
  <si>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</si>
  <si>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</si>
  <si>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</si>
  <si>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</si>
  <si>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</si>
  <si>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</si>
  <si>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</si>
  <si>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</si>
  <si>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</si>
  <si>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</si>
  <si>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</si>
  <si>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</si>
  <si>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</si>
  <si>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</si>
  <si>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</si>
  <si>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</si>
  <si>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</si>
  <si>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</si>
  <si>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</si>
  <si>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</si>
  <si>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</si>
  <si>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</si>
  <si>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</si>
  <si>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</si>
  <si>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</si>
  <si>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</si>
  <si>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</si>
  <si>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</si>
  <si>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</si>
  <si>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</si>
  <si>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</si>
  <si>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</si>
  <si>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</si>
  <si>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</si>
  <si>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</si>
  <si>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</si>
  <si>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</si>
  <si>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</si>
  <si>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</si>
  <si>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</si>
  <si>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</si>
  <si>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</si>
  <si>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</si>
  <si>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</si>
  <si>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</si>
  <si>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</si>
  <si>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</si>
  <si>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</si>
  <si>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</si>
  <si>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</si>
  <si>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</si>
  <si>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</si>
  <si>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</si>
  <si>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</si>
  <si>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</si>
  <si>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</si>
  <si>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</si>
  <si>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</si>
  <si>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</si>
  <si>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</si>
  <si>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</si>
  <si>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</si>
  <si>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</si>
  <si>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</si>
  <si>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</si>
  <si>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</si>
  <si>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</si>
  <si>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</si>
  <si>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</si>
  <si>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</si>
  <si>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</si>
  <si>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</si>
  <si>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</si>
  <si>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</si>
  <si>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</si>
  <si>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</si>
  <si>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</si>
  <si>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</si>
  <si>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</si>
  <si>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</si>
  <si>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</si>
  <si>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</si>
  <si>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</si>
  <si>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</si>
  <si>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</si>
  <si>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</si>
  <si>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</si>
  <si>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</si>
  <si>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</si>
  <si>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</si>
  <si>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</si>
  <si>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</si>
  <si>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</si>
  <si>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</si>
  <si>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</si>
  <si>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</si>
  <si>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</si>
  <si>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</si>
  <si>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</si>
  <si>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</si>
  <si>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</si>
  <si>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</si>
  <si>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</si>
  <si>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</si>
  <si>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</si>
  <si>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</si>
  <si>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</si>
  <si>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</si>
  <si>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</si>
  <si>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</si>
  <si>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</si>
  <si>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</si>
  <si>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</si>
  <si>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</si>
  <si>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</si>
  <si>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</si>
  <si>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</si>
  <si>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</si>
  <si>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</si>
  <si>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</si>
  <si>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</si>
  <si>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</si>
  <si>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</si>
  <si>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</si>
  <si>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</si>
  <si>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</si>
  <si>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</si>
  <si>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</si>
  <si>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</si>
  <si>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</si>
  <si>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</si>
  <si>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</si>
  <si>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</si>
  <si>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</si>
  <si>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</si>
  <si>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</si>
  <si>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</si>
  <si>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</si>
  <si>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</si>
  <si>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</si>
  <si>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</si>
  <si>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</si>
  <si>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</si>
  <si>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</si>
  <si>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</si>
  <si>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</si>
  <si>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</si>
  <si>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</si>
  <si>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</si>
  <si>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</si>
  <si>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</si>
  <si>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</si>
  <si>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</si>
  <si>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</si>
  <si>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</si>
  <si>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</si>
  <si>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</si>
  <si>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</si>
  <si>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</si>
  <si>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</si>
  <si>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</si>
  <si>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</si>
  <si>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</si>
  <si>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</si>
  <si>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</si>
  <si>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</si>
  <si>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</si>
  <si>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</si>
  <si>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</si>
  <si>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</si>
  <si>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</si>
  <si>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</si>
  <si>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</si>
  <si>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</si>
  <si>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</si>
  <si>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</si>
  <si>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</si>
  <si>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</si>
  <si>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</si>
  <si>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</si>
  <si>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</si>
  <si>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</si>
  <si>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</si>
  <si>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</si>
  <si>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</si>
  <si>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</si>
  <si>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</si>
  <si>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</si>
  <si>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</si>
  <si>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</si>
  <si>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</si>
  <si>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</si>
  <si>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</si>
  <si>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</si>
  <si>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</si>
  <si>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</si>
  <si>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</si>
  <si>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</si>
  <si>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</si>
  <si>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</si>
  <si>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</si>
  <si>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</si>
  <si>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</si>
  <si>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</si>
  <si>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</si>
  <si>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</si>
  <si>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</si>
  <si>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</si>
  <si>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</si>
  <si>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</si>
  <si>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</si>
  <si>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</si>
  <si>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</si>
  <si>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</si>
  <si>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</si>
  <si>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</si>
  <si>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</si>
  <si>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</si>
  <si>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</si>
  <si>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</si>
  <si>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</si>
  <si>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</si>
  <si>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</si>
  <si>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</si>
  <si>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</si>
  <si>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</si>
  <si>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</si>
  <si>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</si>
  <si>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</si>
  <si>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</si>
  <si>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</si>
  <si>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</si>
  <si>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</si>
  <si>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</si>
  <si>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</si>
  <si>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</si>
  <si>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</si>
  <si>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</si>
  <si>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</si>
  <si>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</si>
  <si>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</si>
  <si>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</si>
  <si>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</si>
  <si>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</si>
  <si>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</si>
  <si>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</si>
  <si>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</si>
  <si>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</si>
  <si>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</si>
  <si>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</si>
  <si>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</si>
  <si>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</si>
  <si>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</si>
  <si>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</si>
  <si>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</si>
  <si>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</si>
  <si>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</si>
  <si>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</si>
  <si>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</si>
  <si>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</si>
  <si>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</si>
  <si>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</si>
  <si>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</si>
  <si>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</si>
  <si>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</si>
  <si>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</si>
  <si>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</si>
  <si>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</si>
  <si>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</si>
  <si>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</si>
  <si>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</si>
  <si>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</si>
  <si>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</si>
  <si>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</si>
  <si>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</si>
  <si>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</si>
  <si>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</si>
  <si>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</si>
  <si>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</si>
  <si>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</si>
  <si>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</si>
  <si>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</si>
  <si>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</si>
  <si>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</si>
  <si>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</si>
  <si>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</si>
  <si>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</si>
  <si>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</si>
  <si>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</si>
  <si>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</si>
  <si>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</si>
  <si>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</si>
  <si>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</si>
  <si>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</si>
  <si>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</si>
  <si>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</si>
  <si>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</si>
  <si>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</si>
  <si>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</si>
  <si>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</si>
  <si>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</si>
  <si>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</si>
  <si>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</si>
  <si>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</si>
  <si>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</si>
  <si>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</si>
  <si>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</si>
  <si>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</si>
  <si>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</si>
  <si>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</si>
  <si>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</si>
  <si>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</si>
  <si>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</si>
  <si>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</si>
  <si>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</si>
  <si>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</si>
  <si>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</si>
  <si>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</si>
  <si>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</si>
  <si>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</si>
  <si>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</si>
  <si>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</si>
  <si>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</si>
  <si>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</si>
  <si>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</si>
  <si>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</si>
  <si>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</si>
  <si>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</si>
  <si>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</si>
  <si>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</si>
  <si>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</si>
  <si>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</si>
  <si>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</si>
  <si>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</si>
  <si>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</si>
  <si>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</si>
  <si>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</si>
  <si>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</si>
  <si>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</si>
  <si>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</si>
  <si>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</si>
  <si>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</si>
  <si>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</si>
  <si>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</si>
  <si>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</si>
  <si>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</si>
  <si>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</si>
  <si>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</si>
  <si>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</si>
  <si>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</si>
  <si>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</si>
  <si>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</si>
  <si>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</si>
  <si>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</si>
  <si>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</si>
  <si>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</si>
  <si>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</si>
  <si>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</si>
  <si>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</si>
  <si>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</si>
  <si>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</si>
  <si>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</si>
  <si>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</si>
  <si>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</si>
  <si>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</si>
  <si>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</si>
  <si>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</si>
  <si>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</si>
  <si>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</si>
  <si>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</si>
  <si>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</si>
  <si>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</si>
  <si>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</si>
  <si>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</si>
  <si>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</si>
  <si>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</si>
  <si>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</si>
  <si>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</si>
  <si>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</si>
  <si>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</si>
  <si>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</si>
  <si>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</si>
  <si>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</si>
  <si>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</si>
  <si>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</si>
  <si>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</si>
  <si>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</si>
  <si>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</si>
  <si>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</si>
  <si>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</si>
  <si>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</si>
  <si>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</si>
  <si>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</si>
  <si>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</si>
  <si>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</si>
  <si>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</si>
  <si>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</si>
  <si>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</si>
  <si>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</si>
  <si>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</si>
  <si>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</si>
  <si>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</si>
  <si>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</si>
  <si>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</si>
  <si>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</si>
  <si>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</si>
  <si>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</si>
  <si>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</si>
  <si>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</si>
  <si>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</si>
  <si>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</si>
  <si>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</si>
  <si>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</si>
  <si>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</si>
  <si>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</si>
  <si>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</si>
  <si>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</si>
  <si>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</si>
  <si>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</si>
  <si>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</si>
  <si>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</si>
  <si>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</si>
  <si>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</si>
  <si>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</si>
  <si>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</si>
  <si>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</si>
  <si>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</si>
  <si>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</si>
  <si>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</si>
  <si>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</si>
  <si>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</si>
  <si>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</si>
  <si>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</si>
  <si>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</si>
  <si>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</si>
  <si>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</si>
  <si>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</si>
  <si>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</si>
  <si>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</si>
  <si>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</si>
  <si>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</si>
  <si>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</si>
  <si>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</si>
  <si>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</si>
  <si>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</si>
  <si>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</si>
  <si>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</si>
  <si>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</si>
  <si>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</si>
  <si>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</si>
  <si>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</si>
  <si>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</si>
  <si>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</si>
  <si>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</si>
  <si>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</si>
  <si>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</si>
  <si>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</si>
  <si>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</si>
  <si>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</si>
  <si>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</si>
  <si>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</si>
  <si>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</si>
  <si>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</si>
  <si>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</si>
  <si>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</si>
  <si>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</si>
  <si>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</si>
  <si>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</si>
  <si>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</si>
  <si>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</si>
  <si>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</si>
  <si>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</si>
  <si>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</si>
  <si>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</si>
  <si>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</si>
  <si>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</si>
  <si>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</si>
  <si>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</si>
  <si>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</si>
  <si>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</si>
  <si>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</si>
  <si>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</si>
  <si>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</si>
  <si>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</si>
  <si>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</si>
  <si>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</si>
  <si>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</si>
  <si>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</si>
  <si>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</si>
  <si>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</si>
  <si>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</si>
  <si>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</si>
  <si>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</si>
  <si>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</si>
  <si>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</si>
  <si>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</si>
  <si>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</si>
  <si>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</si>
  <si>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</si>
  <si>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</si>
  <si>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</si>
  <si>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</si>
  <si>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</si>
  <si>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</si>
  <si>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</si>
  <si>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</si>
  <si>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</si>
  <si>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</si>
  <si>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</si>
  <si>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</si>
  <si>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</si>
  <si>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</si>
  <si>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</si>
  <si>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</si>
  <si>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</si>
  <si>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</si>
  <si>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</si>
  <si>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</si>
  <si>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</si>
  <si>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</si>
  <si>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</si>
  <si>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</si>
  <si>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</si>
  <si>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</si>
  <si>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</si>
  <si>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</si>
  <si>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</si>
  <si>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</si>
  <si>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</si>
  <si>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</si>
  <si>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</si>
  <si>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</si>
  <si>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</si>
  <si>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</si>
  <si>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</si>
  <si>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</si>
  <si>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</si>
  <si>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</si>
  <si>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</si>
  <si>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</si>
  <si>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</si>
  <si>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</si>
  <si>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</si>
  <si>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</si>
  <si>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</si>
  <si>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</si>
  <si>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</si>
  <si>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</si>
  <si>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</si>
  <si>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</si>
  <si>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</si>
  <si>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</si>
  <si>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</si>
  <si>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</si>
  <si>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</si>
  <si>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</si>
  <si>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</si>
  <si>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</si>
  <si>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</si>
  <si>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</si>
  <si>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</si>
  <si>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</si>
  <si>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</si>
  <si>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</si>
  <si>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</si>
  <si>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</si>
  <si>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</si>
  <si>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</si>
  <si>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</si>
  <si>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</si>
  <si>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</si>
  <si>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</si>
  <si>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</si>
  <si>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</si>
  <si>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</si>
  <si>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</si>
  <si>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</si>
  <si>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</si>
  <si>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</si>
  <si>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</si>
  <si>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</si>
  <si>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</si>
  <si>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</si>
  <si>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</si>
  <si>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</si>
  <si>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</si>
  <si>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</si>
  <si>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</si>
  <si>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</si>
  <si>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</si>
  <si>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</si>
  <si>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</si>
  <si>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</si>
  <si>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</si>
  <si>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</si>
  <si>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</si>
  <si>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</si>
  <si>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</si>
  <si>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</si>
  <si>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</si>
  <si>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</si>
  <si>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</si>
  <si>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</si>
  <si>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</si>
  <si>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</si>
  <si>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</si>
  <si>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</si>
  <si>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</si>
  <si>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</si>
  <si>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</si>
  <si>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</si>
  <si>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</si>
  <si>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</si>
  <si>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</si>
  <si>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</si>
  <si>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</si>
  <si>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</si>
  <si>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</si>
  <si>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</si>
  <si>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</si>
  <si>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</si>
  <si>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</si>
  <si>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</si>
  <si>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</si>
  <si>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</si>
  <si>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</si>
  <si>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</si>
  <si>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</si>
  <si>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</si>
  <si>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</si>
  <si>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</si>
  <si>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</si>
  <si>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</si>
  <si>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</si>
  <si>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</si>
  <si>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</si>
  <si>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</si>
  <si>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</si>
  <si>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</si>
  <si>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</si>
  <si>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</si>
  <si>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</si>
  <si>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</si>
  <si>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</si>
  <si>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</si>
  <si>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</si>
  <si>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</si>
  <si>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</si>
  <si>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</si>
  <si>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</si>
  <si>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</si>
  <si>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</si>
  <si>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</si>
  <si>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</si>
  <si>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</si>
  <si>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</si>
  <si>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</si>
  <si>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</si>
  <si>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</si>
  <si>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</si>
  <si>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</si>
  <si>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</si>
  <si>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</si>
  <si>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</si>
  <si>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</si>
  <si>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</si>
  <si>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</si>
  <si>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</si>
  <si>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</si>
  <si>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</si>
  <si>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</si>
  <si>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</si>
  <si>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</si>
  <si>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</si>
  <si>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</si>
  <si>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</si>
  <si>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</si>
  <si>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</si>
  <si>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</si>
  <si>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</si>
  <si>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</si>
  <si>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</si>
  <si>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</si>
  <si>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</si>
  <si>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</si>
  <si>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</si>
  <si>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</si>
  <si>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</si>
  <si>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</si>
  <si>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</si>
  <si>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</si>
  <si>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</si>
  <si>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</si>
  <si>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</si>
  <si>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</si>
  <si>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</si>
  <si>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</si>
  <si>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</si>
  <si>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</si>
  <si>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</si>
  <si>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</si>
  <si>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</si>
  <si>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</si>
  <si>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</si>
  <si>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</si>
  <si>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</si>
  <si>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</si>
  <si>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</si>
  <si>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</si>
  <si>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</si>
  <si>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</si>
  <si>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</si>
  <si>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</si>
  <si>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</si>
  <si>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</si>
  <si>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</si>
  <si>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</si>
  <si>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</si>
  <si>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</si>
  <si>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</si>
  <si>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</si>
  <si>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</si>
  <si>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</si>
  <si>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</si>
  <si>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</si>
  <si>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</si>
  <si>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</si>
  <si>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</si>
  <si>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</si>
  <si>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</si>
  <si>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</si>
  <si>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</si>
  <si>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</si>
  <si>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</si>
  <si>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</si>
  <si>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</si>
  <si>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</si>
  <si>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</si>
  <si>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</si>
  <si>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</si>
  <si>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</si>
  <si>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</si>
  <si>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</si>
  <si>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</si>
  <si>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</si>
  <si>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</si>
  <si>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</si>
  <si>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</si>
  <si>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</si>
  <si>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</si>
  <si>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</si>
  <si>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</si>
  <si>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</si>
  <si>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</si>
  <si>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</si>
  <si>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</si>
  <si>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</si>
  <si>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</si>
  <si>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</si>
  <si>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</si>
  <si>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</si>
  <si>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</si>
  <si>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</si>
  <si>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</si>
  <si>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</si>
  <si>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</si>
  <si>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</si>
  <si>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</si>
  <si>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</si>
  <si>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</si>
  <si>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</si>
  <si>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</si>
  <si>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</si>
  <si>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</si>
  <si>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</si>
  <si>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</si>
  <si>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</si>
  <si>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</si>
  <si>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</si>
  <si>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</si>
  <si>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</si>
  <si>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</si>
  <si>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</si>
  <si>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</si>
  <si>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</si>
  <si>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</si>
  <si>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</si>
  <si>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</si>
  <si>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</si>
  <si>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</si>
  <si>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</si>
  <si>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</si>
  <si>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</si>
  <si>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</si>
  <si>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</si>
  <si>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</si>
  <si>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</si>
  <si>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</si>
  <si>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</si>
  <si>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</si>
  <si>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</si>
  <si>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</si>
  <si>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</si>
  <si>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</si>
  <si>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</si>
  <si>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</si>
  <si>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</si>
  <si>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</si>
  <si>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</si>
  <si>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</si>
  <si>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</si>
  <si>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</si>
  <si>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</si>
  <si>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</si>
  <si>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</si>
  <si>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</si>
  <si>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</si>
  <si>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</si>
  <si>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</si>
  <si>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</si>
  <si>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</si>
  <si>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</si>
  <si>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</si>
  <si>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</si>
  <si>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</si>
  <si>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</si>
  <si>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</si>
  <si>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</si>
  <si>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</si>
  <si>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</si>
  <si>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</si>
  <si>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</si>
  <si>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</si>
  <si>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</si>
  <si>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</si>
  <si>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</si>
  <si>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</si>
  <si>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</si>
  <si>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</si>
  <si>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</si>
  <si>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</si>
  <si>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</si>
  <si>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</si>
  <si>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</si>
  <si>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</si>
  <si>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</si>
  <si>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</si>
  <si>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</si>
  <si>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</si>
  <si>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</si>
  <si>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</si>
  <si>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</si>
  <si>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</si>
  <si>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</si>
  <si>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</si>
  <si>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</si>
  <si>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</si>
  <si>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</si>
  <si>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</si>
  <si>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</si>
  <si>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</si>
  <si>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</si>
  <si>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</si>
  <si>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</si>
  <si>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</si>
  <si>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</si>
  <si>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</si>
  <si>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</si>
  <si>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</si>
  <si>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</si>
  <si>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</si>
  <si>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</si>
  <si>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</si>
  <si>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</si>
  <si>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</si>
  <si>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</si>
  <si>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</si>
  <si>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</si>
  <si>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</si>
  <si>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</si>
  <si>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</si>
  <si>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</si>
  <si>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</si>
  <si>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</si>
  <si>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</si>
  <si>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</si>
  <si>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</si>
  <si>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</si>
  <si>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</si>
  <si>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</si>
  <si>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</si>
  <si>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</si>
  <si>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</si>
  <si>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</si>
  <si>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</si>
  <si>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</si>
  <si>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</si>
  <si>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</si>
  <si>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</si>
  <si>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</si>
  <si>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</si>
  <si>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</si>
  <si>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</si>
  <si>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</si>
  <si>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</si>
  <si>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</si>
  <si>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</si>
  <si>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</si>
  <si>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</si>
  <si>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</si>
  <si>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</si>
  <si>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</si>
  <si>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</si>
  <si>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</si>
  <si>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</si>
  <si>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</si>
  <si>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</si>
  <si>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</si>
  <si>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</si>
  <si>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</si>
  <si>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</si>
  <si>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</si>
  <si>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</si>
  <si>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</si>
  <si>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</si>
  <si>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</si>
  <si>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</si>
  <si>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</si>
  <si>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</si>
  <si>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</si>
  <si>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</si>
  <si>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</si>
  <si>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</si>
  <si>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</si>
  <si>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</si>
  <si>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</si>
  <si>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</si>
  <si>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</si>
  <si>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</si>
  <si>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</si>
  <si>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</si>
  <si>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</si>
  <si>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</si>
  <si>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</si>
  <si>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</si>
  <si>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</si>
  <si>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</si>
  <si>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</si>
  <si>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</si>
  <si>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</si>
  <si>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</si>
  <si>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</si>
  <si>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</si>
  <si>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</si>
  <si>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</si>
  <si>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</si>
  <si>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</si>
  <si>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</si>
  <si>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</si>
  <si>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</si>
  <si>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</si>
  <si>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</si>
  <si>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</si>
  <si>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</si>
  <si>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</si>
  <si>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</si>
  <si>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</si>
  <si>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</si>
  <si>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</si>
  <si>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</si>
  <si>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</si>
  <si>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</si>
  <si>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</si>
  <si>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</si>
  <si>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</si>
  <si>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</si>
  <si>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</si>
  <si>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</si>
  <si>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</si>
  <si>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</si>
  <si>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</si>
  <si>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</si>
  <si>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</si>
  <si>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</si>
  <si>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</si>
  <si>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</si>
  <si>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</si>
  <si>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</si>
  <si>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</si>
  <si>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</si>
  <si>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</si>
  <si>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</si>
  <si>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</si>
  <si>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</si>
  <si>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</si>
  <si>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</si>
  <si>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</si>
  <si>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</si>
  <si>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</si>
  <si>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</si>
  <si>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</si>
  <si>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</si>
  <si>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</si>
  <si>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</si>
  <si>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</si>
  <si>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</si>
  <si>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</si>
  <si>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</si>
  <si>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</si>
  <si>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</si>
  <si>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</si>
  <si>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</si>
  <si>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</si>
  <si>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</si>
  <si>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</si>
  <si>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</si>
  <si>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</si>
  <si>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</si>
  <si>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</si>
  <si>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</si>
  <si>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</si>
  <si>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</si>
  <si>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</si>
  <si>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</si>
  <si>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</si>
  <si>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</si>
  <si>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</si>
  <si>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</si>
  <si>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</si>
  <si>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</si>
  <si>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</si>
  <si>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</si>
  <si>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</si>
  <si>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</si>
  <si>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</si>
  <si>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</si>
  <si>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</si>
  <si>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</si>
  <si>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</si>
  <si>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</si>
  <si>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</si>
  <si>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</si>
  <si>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</si>
  <si>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</si>
  <si>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</si>
  <si>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</si>
  <si>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</si>
  <si>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</si>
  <si>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</si>
  <si>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</si>
  <si>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</si>
  <si>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</si>
  <si>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</si>
  <si>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</si>
  <si>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</si>
  <si>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</si>
  <si>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</si>
  <si>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</si>
  <si>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</si>
  <si>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</si>
  <si>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</si>
  <si>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</si>
  <si>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</si>
  <si>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</si>
  <si>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</si>
  <si>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</si>
  <si>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</si>
  <si>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</si>
  <si>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</si>
  <si>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</si>
  <si>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</si>
  <si>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</si>
  <si>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</si>
  <si>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</si>
  <si>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</si>
  <si>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</si>
  <si>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</si>
  <si>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</si>
  <si>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</si>
  <si>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</si>
  <si>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</si>
  <si>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</si>
  <si>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</si>
  <si>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</si>
  <si>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</si>
  <si>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</si>
  <si>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</si>
  <si>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</si>
  <si>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</si>
  <si>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</si>
  <si>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</si>
  <si>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</si>
  <si>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</si>
  <si>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</si>
  <si>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</si>
  <si>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</si>
  <si>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</si>
  <si>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</si>
  <si>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</si>
  <si>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</si>
  <si>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</si>
  <si>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</si>
  <si>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</si>
  <si>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</si>
  <si>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</si>
  <si>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</si>
  <si>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</si>
  <si>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</si>
  <si>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</si>
  <si>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</si>
  <si>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</si>
  <si>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</si>
  <si>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</si>
  <si>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</si>
  <si>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</si>
  <si>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</si>
  <si>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</si>
  <si>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</si>
  <si>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</si>
  <si>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</si>
  <si>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</si>
  <si>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</si>
  <si>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</si>
  <si>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</si>
  <si>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</si>
  <si>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</si>
  <si>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</si>
  <si>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</si>
  <si>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</si>
  <si>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</si>
  <si>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</si>
  <si>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</si>
  <si>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</si>
  <si>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</si>
  <si>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</si>
  <si>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</si>
  <si>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</si>
  <si>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</si>
  <si>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</si>
  <si>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</si>
  <si>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</si>
  <si>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</si>
  <si>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</si>
  <si>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</si>
  <si>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</si>
  <si>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</si>
  <si>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</si>
  <si>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</si>
  <si>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</si>
  <si>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</si>
  <si>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</si>
  <si>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</si>
  <si>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</si>
  <si>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</si>
  <si>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</si>
  <si>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</si>
  <si>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</si>
  <si>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</si>
  <si>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</si>
  <si>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</si>
  <si>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</si>
  <si>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</si>
  <si>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</si>
  <si>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</si>
  <si>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</si>
  <si>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</si>
  <si>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</si>
  <si>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</si>
  <si>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</si>
  <si>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</si>
  <si>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</si>
  <si>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</si>
  <si>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</si>
  <si>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</si>
  <si>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</si>
  <si>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</si>
  <si>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</si>
  <si>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</si>
  <si>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</si>
  <si>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</si>
  <si>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</si>
  <si>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</si>
  <si>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</si>
  <si>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</si>
  <si>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</si>
  <si>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</si>
  <si>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</si>
  <si>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</si>
  <si>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</si>
  <si>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</si>
  <si>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</si>
  <si>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</si>
  <si>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</si>
  <si>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</si>
  <si>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</si>
  <si>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</si>
  <si>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</si>
  <si>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</si>
  <si>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</si>
  <si>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</si>
  <si>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</si>
  <si>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</si>
  <si>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</si>
  <si>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</si>
  <si>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</si>
  <si>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</si>
  <si>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</si>
  <si>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</si>
  <si>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</si>
  <si>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</si>
  <si>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</si>
  <si>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</si>
  <si>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</si>
  <si>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</si>
  <si>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</si>
  <si>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</si>
  <si>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</si>
  <si>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</si>
  <si>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</si>
  <si>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</si>
  <si>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</si>
  <si>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</si>
  <si>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</si>
  <si>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</si>
  <si>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</si>
  <si>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</si>
  <si>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</si>
  <si>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</si>
  <si>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</si>
  <si>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</si>
  <si>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</si>
  <si>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</si>
  <si>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</si>
  <si>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</si>
  <si>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</si>
  <si>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</si>
  <si>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</si>
  <si>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</si>
  <si>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</si>
  <si>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</si>
  <si>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</si>
  <si>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</si>
  <si>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</si>
  <si>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</si>
  <si>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</si>
  <si>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</si>
  <si>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</si>
  <si>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</si>
  <si>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</si>
  <si>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</si>
  <si>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</si>
  <si>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</si>
  <si>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</si>
  <si>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</si>
  <si>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</si>
  <si>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</si>
  <si>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</si>
  <si>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</si>
  <si>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</si>
  <si>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</si>
  <si>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</si>
  <si>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</si>
  <si>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</si>
  <si>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</si>
  <si>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</si>
  <si>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</si>
  <si>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</si>
  <si>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</si>
  <si>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</si>
  <si>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</si>
  <si>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</si>
  <si>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</si>
  <si>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</si>
  <si>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</si>
  <si>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</si>
  <si>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</si>
  <si>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</si>
  <si>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</si>
  <si>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</si>
  <si>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</si>
  <si>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</si>
  <si>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</si>
  <si>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</si>
  <si>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</si>
  <si>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</si>
  <si>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</si>
  <si>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</si>
  <si>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</si>
  <si>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</si>
  <si>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</si>
  <si>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</si>
  <si>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</si>
  <si>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</si>
  <si>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</si>
  <si>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</si>
  <si>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</si>
  <si>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</si>
  <si>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</si>
  <si>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</si>
  <si>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</si>
  <si>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</si>
  <si>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</si>
  <si>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</si>
  <si>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</si>
  <si>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</si>
  <si>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</si>
  <si>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</si>
  <si>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</si>
  <si>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</si>
  <si>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</si>
  <si>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</si>
  <si>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</si>
  <si>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</si>
  <si>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</si>
  <si>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</si>
  <si>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</si>
  <si>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</si>
  <si>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</si>
  <si>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</si>
  <si>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</si>
  <si>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</si>
  <si>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</si>
  <si>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</si>
  <si>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</si>
  <si>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</si>
  <si>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</si>
  <si>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</si>
  <si>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</si>
  <si>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</si>
  <si>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</si>
  <si>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</si>
  <si>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</si>
  <si>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</si>
  <si>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</si>
  <si>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</si>
  <si>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</si>
  <si>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</si>
  <si>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</si>
  <si>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</si>
  <si>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</si>
  <si>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</si>
  <si>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</si>
  <si>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</si>
  <si>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</si>
  <si>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</si>
  <si>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</si>
  <si>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</si>
  <si>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</si>
  <si>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</si>
  <si>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</si>
  <si>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</si>
  <si>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</si>
  <si>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</si>
  <si>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</si>
  <si>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</si>
  <si>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</si>
  <si>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</si>
  <si>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</si>
  <si>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</si>
  <si>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</si>
  <si>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</si>
  <si>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</si>
  <si>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</si>
  <si>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</si>
  <si>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</si>
  <si>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</si>
  <si>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</si>
  <si>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</si>
  <si>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</si>
  <si>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</si>
  <si>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</si>
  <si>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</si>
  <si>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</si>
  <si>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</si>
  <si>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</si>
  <si>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</si>
  <si>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</si>
  <si>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</si>
  <si>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</si>
  <si>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</si>
  <si>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</si>
  <si>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</si>
  <si>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</si>
  <si>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</si>
  <si>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</si>
  <si>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</si>
  <si>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</si>
  <si>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</si>
  <si>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</si>
  <si>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</si>
  <si>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</si>
  <si>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</si>
  <si>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</si>
  <si>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</si>
  <si>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</si>
  <si>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</si>
  <si>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</si>
  <si>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</si>
  <si>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</si>
  <si>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</si>
  <si>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</si>
  <si>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</si>
  <si>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</si>
  <si>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</si>
  <si>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</si>
  <si>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</si>
  <si>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</si>
  <si>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</si>
  <si>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</si>
  <si>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</si>
  <si>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</si>
  <si>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</si>
  <si>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</si>
  <si>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</si>
  <si>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</si>
  <si>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</si>
  <si>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</si>
  <si>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</si>
  <si>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</si>
  <si>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</si>
  <si>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</si>
  <si>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</si>
  <si>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</si>
  <si>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</si>
  <si>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</si>
  <si>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</si>
  <si>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</si>
  <si>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</si>
  <si>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</si>
  <si>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</si>
  <si>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</si>
  <si>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</si>
  <si>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</si>
  <si>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</si>
  <si>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</si>
  <si>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</si>
  <si>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</si>
  <si>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</si>
  <si>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</si>
  <si>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</si>
  <si>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</si>
  <si>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</si>
  <si>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</si>
  <si>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</si>
  <si>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</si>
  <si>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</si>
  <si>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</si>
  <si>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</si>
  <si>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</si>
  <si>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</si>
  <si>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</si>
  <si>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</si>
  <si>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</si>
  <si>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</si>
  <si>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</si>
  <si>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</si>
  <si>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</si>
  <si>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</si>
  <si>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</si>
  <si>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</si>
  <si>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</si>
  <si>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</si>
  <si>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</si>
  <si>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</si>
  <si>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</si>
  <si>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</si>
  <si>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</si>
  <si>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</si>
  <si>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</si>
  <si>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</si>
  <si>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</si>
  <si>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</si>
  <si>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</si>
  <si>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</si>
  <si>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</si>
  <si>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</si>
  <si>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</si>
  <si>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</si>
  <si>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</si>
  <si>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</si>
  <si>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</si>
  <si>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</si>
  <si>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</si>
  <si>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</si>
  <si>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</si>
  <si>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</si>
  <si>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</si>
  <si>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</si>
  <si>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</si>
  <si>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</si>
  <si>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</si>
  <si>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</si>
  <si>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</si>
  <si>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</si>
  <si>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</si>
  <si>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</si>
  <si>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</si>
  <si>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</si>
  <si>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</si>
  <si>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</si>
  <si>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</si>
  <si>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</si>
  <si>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</si>
  <si>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</si>
  <si>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</si>
  <si>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</si>
  <si>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</si>
  <si>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</si>
  <si>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</si>
  <si>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</si>
  <si>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</si>
  <si>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</si>
  <si>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</si>
  <si>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</si>
  <si>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</si>
  <si>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</si>
  <si>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</si>
  <si>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</si>
  <si>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</si>
  <si>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</si>
  <si>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</si>
  <si>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</si>
  <si>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</si>
  <si>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</si>
  <si>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</si>
  <si>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</si>
  <si>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</si>
  <si>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</si>
  <si>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</si>
  <si>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</si>
  <si>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</si>
  <si>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</si>
  <si>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</si>
  <si>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</si>
  <si>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</si>
  <si>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</si>
  <si>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</si>
  <si>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</si>
  <si>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</si>
  <si>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</si>
  <si>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</si>
  <si>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</si>
  <si>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</si>
  <si>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</si>
  <si>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</si>
  <si>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</si>
  <si>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</si>
  <si>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</si>
  <si>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</si>
  <si>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</si>
  <si>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</si>
  <si>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</si>
  <si>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</si>
  <si>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</si>
  <si>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</si>
  <si>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</si>
  <si>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</si>
  <si>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</si>
  <si>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</si>
  <si>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</si>
  <si>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</si>
  <si>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</si>
  <si>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</si>
  <si>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</si>
  <si>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</si>
  <si>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</si>
  <si>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</si>
  <si>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</si>
  <si>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</si>
  <si>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</si>
  <si>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</si>
  <si>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</si>
  <si>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</si>
  <si>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</si>
  <si>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</si>
  <si>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</si>
  <si>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</si>
  <si>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</si>
  <si>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</si>
  <si>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</si>
  <si>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</si>
  <si>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</si>
  <si>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</si>
  <si>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</si>
  <si>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</si>
  <si>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</si>
  <si>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</si>
  <si>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</si>
  <si>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</si>
  <si>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</si>
  <si>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</si>
  <si>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</si>
  <si>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</si>
  <si>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</si>
  <si>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</si>
  <si>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</si>
  <si>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</si>
  <si>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</si>
  <si>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</si>
  <si>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</si>
  <si>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</si>
  <si>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</si>
  <si>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</si>
  <si>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</si>
  <si>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</si>
  <si>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</si>
  <si>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</si>
  <si>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</si>
  <si>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</si>
  <si>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</si>
  <si>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</si>
  <si>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</si>
  <si>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</si>
  <si>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</si>
  <si>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</si>
  <si>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</si>
  <si>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</si>
  <si>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</si>
  <si>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</si>
  <si>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</si>
  <si>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</si>
  <si>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</si>
  <si>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</si>
  <si>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</si>
  <si>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</si>
  <si>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</si>
  <si>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</si>
  <si>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</si>
  <si>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</si>
  <si>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</si>
  <si>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</si>
  <si>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</si>
  <si>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</si>
  <si>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</si>
  <si>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</si>
  <si>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</si>
  <si>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</si>
  <si>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</si>
  <si>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</si>
  <si>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</si>
  <si>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</si>
  <si>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</si>
  <si>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</si>
  <si>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</si>
  <si>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</si>
  <si>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</si>
  <si>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</si>
  <si>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</si>
  <si>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</si>
  <si>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</si>
  <si>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</si>
  <si>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</si>
  <si>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</si>
  <si>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</si>
  <si>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</si>
  <si>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</si>
  <si>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</si>
  <si>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</si>
  <si>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</si>
  <si>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</si>
  <si>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</si>
  <si>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</si>
  <si>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</si>
  <si>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</si>
  <si>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</si>
  <si>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</si>
  <si>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</si>
  <si>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</si>
  <si>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</si>
  <si>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</si>
  <si>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</si>
  <si>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</si>
  <si>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</si>
  <si>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</si>
  <si>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</si>
  <si>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</si>
  <si>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</si>
  <si>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</si>
  <si>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</si>
  <si>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</si>
  <si>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</si>
  <si>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</si>
  <si>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</si>
  <si>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</si>
  <si>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</si>
  <si>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</si>
  <si>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</si>
  <si>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</si>
  <si>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</si>
  <si>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</si>
  <si>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</si>
  <si>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</si>
  <si>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</si>
  <si>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</si>
  <si>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</si>
  <si>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</si>
  <si>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</si>
  <si>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</si>
  <si>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</si>
  <si>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</si>
  <si>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</si>
  <si>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</si>
  <si>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</si>
  <si>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</si>
  <si>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</si>
  <si>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</si>
  <si>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</si>
  <si>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</si>
  <si>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</si>
  <si>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</si>
  <si>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</si>
  <si>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</si>
  <si>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</si>
  <si>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</si>
  <si>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</si>
  <si>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</si>
  <si>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</si>
  <si>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</si>
  <si>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</si>
  <si>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</si>
  <si>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</si>
  <si>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</si>
  <si>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</si>
  <si>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</si>
  <si>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</si>
  <si>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</si>
  <si>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</si>
  <si>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</si>
  <si>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</si>
  <si>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</si>
  <si>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</si>
  <si>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</si>
  <si>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</si>
  <si>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</si>
  <si>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</si>
  <si>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</si>
  <si>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</si>
  <si>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</si>
  <si>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</si>
  <si>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</si>
  <si>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</si>
  <si>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</si>
  <si>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</si>
  <si>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</si>
  <si>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</si>
  <si>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</si>
  <si>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</si>
  <si>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</si>
  <si>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</si>
  <si>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</si>
  <si>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</si>
  <si>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</si>
  <si>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</si>
  <si>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</si>
  <si>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</si>
  <si>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</si>
  <si>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</si>
  <si>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</si>
  <si>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</si>
  <si>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</si>
  <si>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</si>
  <si>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</si>
  <si>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</si>
  <si>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</si>
  <si>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</si>
  <si>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</si>
  <si>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</si>
  <si>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</si>
  <si>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</si>
  <si>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</si>
  <si>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</si>
  <si>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</si>
  <si>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</si>
  <si>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</si>
  <si>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</si>
  <si>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</si>
  <si>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</si>
  <si>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</si>
  <si>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</si>
  <si>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</si>
  <si>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</si>
  <si>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</si>
  <si>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</si>
  <si>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</si>
  <si>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</si>
  <si>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</si>
  <si>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</si>
  <si>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</si>
  <si>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</si>
  <si>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</si>
  <si>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</si>
  <si>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</si>
  <si>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</si>
  <si>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</si>
  <si>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</si>
  <si>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</si>
  <si>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</si>
  <si>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</si>
  <si>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</si>
  <si>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</si>
  <si>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</si>
  <si>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</si>
  <si>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</si>
  <si>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</si>
  <si>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</si>
  <si>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</si>
  <si>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</si>
  <si>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</si>
  <si>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</si>
  <si>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</si>
  <si>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</si>
  <si>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</si>
  <si>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</si>
  <si>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</si>
  <si>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</si>
  <si>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</si>
  <si>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</si>
  <si>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</si>
  <si>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</si>
  <si>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</si>
  <si>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</si>
  <si>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</si>
  <si>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</si>
  <si>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</si>
  <si>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</si>
  <si>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</si>
  <si>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</si>
  <si>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</si>
  <si>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</si>
  <si>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</si>
  <si>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</si>
  <si>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</si>
  <si>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</si>
  <si>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</si>
  <si>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</si>
  <si>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</si>
  <si>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</si>
  <si>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</si>
  <si>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</si>
  <si>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</si>
  <si>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</si>
  <si>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</si>
  <si>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</si>
  <si>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</si>
  <si>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</si>
  <si>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</si>
  <si>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</si>
  <si>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</si>
  <si>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</si>
  <si>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</si>
  <si>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</si>
  <si>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</si>
  <si>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</si>
  <si>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</si>
  <si>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</si>
  <si>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</si>
  <si>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</si>
  <si>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</si>
  <si>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</si>
  <si>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</si>
  <si>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</si>
  <si>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</si>
  <si>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</si>
  <si>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</si>
  <si>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</si>
  <si>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</si>
  <si>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</si>
  <si>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</si>
  <si>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</si>
  <si>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</si>
  <si>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</si>
  <si>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</si>
  <si>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</si>
  <si>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</si>
  <si>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</si>
  <si>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</si>
  <si>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</si>
  <si>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</si>
  <si>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</si>
  <si>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</si>
  <si>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</si>
  <si>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</si>
  <si>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</si>
  <si>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</si>
  <si>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</si>
  <si>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</si>
  <si>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</si>
  <si>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</si>
  <si>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</si>
  <si>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</si>
  <si>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</si>
  <si>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</si>
  <si>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</si>
  <si>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</si>
  <si>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</si>
  <si>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</si>
  <si>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</si>
  <si>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</si>
  <si>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</si>
  <si>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</si>
  <si>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</si>
  <si>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</si>
  <si>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</si>
  <si>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</si>
  <si>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</si>
  <si>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</si>
  <si>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</si>
  <si>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</si>
  <si>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</si>
  <si>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</si>
  <si>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</si>
  <si>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</si>
  <si>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</si>
  <si>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</si>
  <si>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</si>
  <si>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</si>
  <si>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</si>
  <si>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</si>
  <si>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</si>
  <si>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</si>
  <si>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</si>
  <si>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</si>
  <si>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</si>
  <si>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</si>
  <si>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</si>
  <si>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</si>
  <si>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</si>
  <si>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</si>
  <si>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</si>
  <si>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</si>
  <si>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</si>
  <si>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</si>
  <si>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</si>
  <si>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</si>
  <si>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</si>
  <si>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</si>
  <si>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</si>
  <si>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</si>
  <si>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</si>
  <si>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</si>
  <si>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</si>
  <si>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</si>
  <si>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</si>
  <si>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</si>
  <si>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</si>
  <si>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</si>
  <si>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</si>
  <si>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</si>
  <si>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</si>
  <si>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</si>
  <si>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</si>
  <si>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</si>
  <si>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</si>
  <si>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</si>
  <si>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</si>
  <si>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</si>
  <si>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</si>
  <si>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</si>
  <si>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</si>
  <si>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</si>
  <si>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</si>
  <si>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</si>
  <si>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</si>
  <si>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</si>
  <si>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</si>
  <si>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</si>
  <si>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</si>
  <si>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</si>
  <si>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</si>
  <si>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</si>
  <si>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</si>
  <si>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</si>
  <si>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</si>
  <si>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</si>
  <si>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</si>
  <si>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</si>
  <si>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</si>
  <si>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</si>
  <si>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</si>
  <si>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</si>
  <si>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</si>
  <si>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</si>
  <si>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</si>
  <si>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</si>
  <si>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</si>
  <si>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</si>
  <si>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</si>
  <si>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</si>
  <si>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</si>
  <si>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</si>
  <si>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</si>
  <si>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</si>
  <si>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</si>
  <si>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</si>
  <si>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</si>
  <si>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</si>
  <si>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</si>
  <si>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</si>
  <si>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</si>
  <si>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</si>
  <si>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</si>
  <si>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</si>
  <si>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</si>
  <si>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</si>
  <si>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</si>
  <si>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</si>
  <si>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</si>
  <si>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</si>
  <si>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</si>
  <si>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</si>
  <si>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</si>
  <si>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</si>
  <si>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</si>
  <si>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</si>
  <si>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</si>
  <si>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</si>
  <si>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</si>
  <si>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</si>
  <si>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</si>
  <si>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</si>
  <si>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</si>
  <si>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</si>
  <si>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</si>
  <si>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</si>
  <si>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</si>
  <si>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</si>
  <si>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</si>
  <si>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</si>
  <si>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</si>
  <si>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</si>
  <si>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</si>
  <si>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</si>
  <si>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</si>
  <si>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</si>
  <si>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</si>
  <si>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</si>
  <si>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</si>
  <si>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</si>
  <si>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</si>
  <si>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</si>
  <si>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</si>
  <si>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</si>
  <si>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</si>
  <si>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</si>
  <si>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</si>
  <si>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</si>
  <si>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</si>
  <si>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</si>
  <si>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</si>
  <si>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</si>
  <si>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</si>
  <si>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</si>
  <si>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</si>
  <si>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</si>
  <si>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</si>
  <si>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</si>
  <si>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</si>
  <si>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</si>
  <si>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</si>
  <si>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</si>
  <si>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</si>
  <si>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</si>
  <si>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</si>
  <si>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</si>
  <si>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</si>
  <si>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</si>
  <si>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</si>
  <si>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</si>
  <si>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</si>
  <si>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</si>
  <si>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</si>
  <si>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</si>
  <si>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</si>
  <si>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</si>
  <si>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</si>
  <si>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</si>
  <si>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</si>
  <si>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</si>
  <si>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</si>
  <si>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</si>
  <si>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</si>
  <si>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</si>
  <si>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</si>
  <si>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</si>
  <si>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</si>
  <si>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</si>
  <si>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</si>
  <si>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</si>
  <si>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</si>
  <si>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</si>
  <si>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</si>
  <si>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</si>
  <si>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</si>
  <si>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</si>
  <si>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</si>
  <si>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</si>
  <si>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</si>
  <si>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</si>
  <si>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</si>
  <si>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</si>
  <si>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</si>
  <si>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</si>
  <si>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</si>
  <si>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</si>
  <si>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</si>
  <si>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</si>
  <si>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</si>
  <si>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</si>
  <si>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</si>
  <si>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</si>
  <si>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</si>
  <si>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</si>
  <si>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</si>
  <si>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</si>
  <si>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</si>
  <si>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</si>
  <si>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</si>
  <si>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</si>
  <si>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</si>
  <si>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</si>
  <si>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</si>
  <si>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</si>
  <si>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</si>
  <si>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</si>
  <si>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</si>
  <si>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</si>
  <si>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</si>
  <si>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</si>
  <si>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</si>
  <si>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</si>
  <si>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</si>
  <si>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</si>
  <si>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</si>
  <si>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</si>
  <si>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</si>
  <si>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</si>
  <si>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</si>
  <si>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</si>
  <si>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</si>
  <si>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</si>
  <si>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</si>
  <si>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</si>
  <si>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</si>
  <si>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</si>
  <si>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</si>
  <si>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</si>
  <si>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</si>
  <si>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</si>
  <si>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</si>
  <si>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</si>
  <si>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</si>
  <si>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</si>
  <si>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</si>
  <si>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</si>
  <si>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</si>
  <si>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</si>
  <si>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</si>
  <si>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</si>
  <si>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</si>
  <si>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</si>
  <si>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</si>
  <si>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</si>
  <si>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</si>
  <si>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</si>
  <si>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</si>
  <si>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</si>
  <si>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</si>
  <si>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</si>
  <si>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</si>
  <si>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</si>
  <si>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</si>
  <si>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</si>
  <si>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</si>
  <si>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</si>
  <si>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</si>
  <si>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</si>
  <si>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</si>
  <si>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</si>
  <si>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</si>
  <si>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</si>
  <si>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</si>
  <si>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</si>
  <si>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</si>
  <si>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</si>
  <si>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</si>
  <si>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</si>
  <si>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</si>
  <si>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</si>
  <si>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</si>
  <si>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</si>
  <si>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</si>
  <si>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</si>
  <si>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</si>
  <si>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</si>
  <si>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</si>
  <si>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</si>
  <si>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</si>
  <si>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</si>
  <si>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</si>
  <si>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</si>
  <si>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</si>
  <si>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</si>
  <si>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</si>
  <si>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</si>
  <si>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</si>
  <si>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</si>
  <si>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</si>
  <si>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</si>
  <si>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</si>
  <si>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</si>
  <si>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</si>
  <si>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</si>
  <si>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</si>
  <si>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</si>
  <si>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</si>
  <si>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</si>
  <si>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</si>
  <si>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</si>
  <si>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</si>
  <si>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</si>
  <si>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</si>
  <si>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</si>
  <si>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</si>
  <si>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</si>
  <si>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</si>
  <si>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</si>
  <si>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</si>
  <si>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</si>
  <si>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</si>
  <si>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</si>
  <si>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</si>
  <si>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</si>
  <si>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</si>
  <si>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</si>
  <si>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</si>
  <si>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</si>
  <si>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</si>
  <si>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</si>
  <si>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</si>
  <si>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</si>
  <si>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</si>
  <si>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</si>
  <si>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</si>
  <si>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</si>
  <si>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</si>
  <si>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</si>
  <si>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</si>
  <si>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</si>
  <si>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</si>
  <si>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</si>
  <si>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</si>
  <si>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</si>
  <si>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</si>
  <si>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</si>
  <si>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</si>
  <si>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</si>
  <si>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</si>
  <si>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</si>
  <si>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</si>
  <si>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</si>
  <si>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</si>
  <si>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</si>
  <si>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</si>
  <si>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</si>
  <si>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</si>
  <si>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</si>
  <si>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</si>
  <si>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</si>
  <si>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</si>
  <si>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</si>
  <si>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</si>
  <si>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</si>
  <si>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</si>
  <si>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</si>
  <si>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</si>
  <si>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</si>
  <si>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</si>
  <si>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</si>
  <si>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</si>
  <si>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</si>
  <si>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</si>
  <si>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</si>
  <si>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</si>
  <si>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</si>
  <si>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</si>
  <si>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</si>
  <si>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</si>
  <si>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</si>
  <si>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</si>
  <si>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</si>
  <si>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</si>
  <si>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</si>
  <si>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</si>
  <si>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</si>
  <si>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</si>
  <si>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</si>
  <si>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</si>
  <si>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</si>
  <si>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</si>
  <si>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</si>
  <si>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</si>
  <si>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</si>
  <si>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</si>
  <si>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</si>
  <si>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</si>
  <si>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</si>
  <si>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</si>
  <si>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</si>
  <si>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</si>
  <si>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</si>
  <si>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</si>
  <si>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</si>
  <si>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</si>
  <si>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</si>
  <si>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</si>
  <si>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</si>
  <si>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</si>
  <si>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</si>
  <si>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</si>
  <si>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</si>
  <si>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</si>
  <si>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</si>
  <si>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</si>
  <si>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</si>
  <si>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</si>
  <si>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</si>
  <si>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</si>
  <si>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</si>
  <si>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</si>
  <si>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</si>
  <si>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</si>
  <si>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</si>
  <si>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</si>
  <si>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</si>
  <si>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</si>
  <si>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</si>
  <si>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</si>
  <si>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</si>
  <si>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</si>
  <si>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</si>
  <si>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</si>
  <si>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</si>
  <si>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</si>
  <si>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</si>
  <si>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</si>
  <si>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</si>
  <si>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</si>
  <si>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</si>
  <si>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</si>
  <si>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</si>
  <si>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</si>
  <si>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</si>
  <si>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</si>
  <si>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</si>
  <si>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</si>
  <si>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</si>
  <si>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</si>
  <si>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</si>
  <si>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</si>
  <si>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</si>
  <si>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</si>
  <si>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</si>
  <si>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</si>
  <si>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</si>
  <si>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</si>
  <si>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</si>
  <si>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</si>
  <si>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</si>
  <si>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</si>
  <si>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</si>
  <si>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</si>
  <si>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</si>
  <si>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</si>
  <si>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</si>
  <si>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</si>
  <si>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</si>
  <si>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</si>
  <si>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</si>
  <si>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</si>
  <si>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</si>
  <si>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</si>
  <si>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</si>
  <si>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</si>
  <si>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</si>
  <si>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</si>
  <si>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</si>
  <si>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</si>
  <si>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</si>
  <si>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</si>
  <si>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</si>
  <si>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</si>
  <si>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</si>
  <si>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</si>
  <si>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</si>
  <si>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</si>
  <si>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</si>
  <si>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</si>
  <si>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</si>
  <si>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</si>
  <si>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</si>
  <si>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</si>
  <si>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</si>
  <si>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</si>
  <si>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</si>
  <si>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</si>
  <si>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</si>
  <si>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</si>
  <si>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</si>
  <si>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</si>
  <si>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</si>
  <si>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</si>
  <si>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</si>
  <si>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</si>
  <si>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</si>
  <si>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</si>
  <si>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</si>
  <si>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</si>
  <si>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</si>
  <si>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</si>
  <si>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</si>
  <si>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</si>
  <si>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</si>
  <si>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</si>
  <si>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</si>
  <si>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</si>
  <si>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</si>
  <si>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</si>
  <si>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</si>
  <si>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</si>
  <si>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</si>
  <si>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</si>
  <si>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</si>
  <si>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</si>
  <si>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</si>
  <si>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</si>
  <si>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</si>
  <si>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</si>
  <si>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</si>
  <si>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</si>
  <si>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</si>
  <si>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</si>
  <si>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</si>
  <si>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</si>
  <si>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</si>
  <si>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</si>
  <si>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</si>
  <si>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</si>
  <si>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</si>
  <si>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</si>
  <si>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</si>
  <si>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</si>
  <si>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</si>
  <si>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</si>
  <si>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</si>
  <si>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</si>
  <si>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</si>
  <si>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</si>
  <si>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</si>
  <si>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</si>
  <si>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</si>
  <si>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</si>
  <si>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</si>
  <si>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</si>
  <si>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</si>
  <si>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</si>
  <si>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</si>
  <si>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</si>
  <si>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</si>
  <si>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</si>
  <si>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</si>
  <si>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</si>
  <si>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</si>
  <si>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</si>
  <si>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</si>
  <si>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</si>
  <si>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</si>
  <si>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</si>
  <si>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</si>
  <si>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</si>
  <si>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</si>
  <si>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</si>
  <si>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</si>
  <si>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</si>
  <si>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</si>
  <si>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</si>
  <si>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</si>
  <si>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</si>
  <si>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</si>
  <si>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</si>
  <si>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</si>
  <si>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</si>
  <si>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</si>
  <si>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</si>
  <si>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</si>
  <si>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</si>
  <si>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</si>
  <si>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</si>
  <si>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</si>
  <si>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</si>
  <si>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</si>
  <si>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</si>
  <si>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</si>
  <si>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</si>
  <si>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</si>
  <si>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</si>
  <si>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</si>
  <si>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</si>
  <si>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</si>
  <si>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</si>
  <si>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</si>
  <si>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</si>
  <si>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</si>
  <si>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</si>
  <si>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</si>
  <si>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</si>
  <si>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</si>
  <si>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</si>
  <si>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</si>
  <si>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</si>
  <si>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</si>
  <si>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</si>
  <si>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</si>
  <si>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</si>
  <si>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</si>
  <si>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</si>
  <si>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</si>
  <si>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</si>
  <si>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</si>
  <si>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</si>
  <si>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</si>
  <si>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</si>
  <si>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</si>
  <si>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</si>
  <si>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</si>
  <si>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</si>
  <si>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</si>
  <si>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</si>
  <si>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</si>
  <si>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</si>
  <si>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</si>
  <si>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</si>
  <si>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</si>
  <si>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</si>
  <si>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</si>
  <si>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</si>
  <si>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</si>
  <si>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</si>
  <si>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</si>
  <si>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</si>
  <si>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</si>
  <si>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</si>
  <si>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</si>
  <si>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</si>
  <si>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</si>
  <si>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</si>
  <si>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</si>
  <si>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</si>
  <si>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</si>
  <si>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</si>
  <si>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</si>
  <si>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</si>
  <si>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</si>
  <si>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</si>
  <si>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</si>
  <si>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</si>
  <si>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</si>
  <si>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</si>
  <si>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</si>
  <si>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</si>
  <si>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</si>
  <si>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</si>
  <si>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</si>
  <si>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</si>
  <si>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</si>
  <si>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</si>
  <si>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</si>
  <si>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</si>
  <si>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</si>
  <si>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</si>
  <si>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</si>
  <si>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</si>
  <si>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</si>
  <si>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</si>
  <si>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</si>
  <si>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</si>
  <si>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</si>
  <si>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</si>
  <si>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</si>
  <si>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</si>
  <si>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</si>
  <si>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</si>
  <si>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</si>
  <si>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</si>
  <si>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</si>
  <si>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</si>
  <si>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</si>
  <si>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</si>
  <si>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</si>
  <si>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</si>
  <si>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</si>
  <si>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</si>
  <si>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</si>
  <si>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</si>
  <si>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</si>
  <si>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</si>
  <si>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</si>
  <si>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</si>
  <si>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</si>
  <si>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</si>
  <si>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</si>
  <si>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</si>
  <si>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</si>
  <si>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</si>
  <si>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</si>
  <si>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</si>
  <si>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</si>
  <si>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</si>
  <si>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</si>
  <si>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</si>
  <si>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</si>
  <si>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</si>
  <si>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</si>
  <si>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</si>
  <si>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</si>
  <si>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</si>
  <si>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</si>
  <si>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</si>
  <si>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</si>
  <si>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</si>
  <si>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</si>
  <si>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</si>
  <si>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</si>
  <si>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</si>
  <si>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</si>
  <si>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</si>
  <si>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</si>
  <si>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</si>
  <si>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</si>
  <si>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</si>
  <si>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</si>
  <si>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</si>
  <si>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</si>
  <si>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</si>
  <si>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</si>
  <si>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</si>
  <si>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</si>
  <si>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</si>
  <si>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</si>
  <si>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</si>
  <si>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</si>
  <si>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</si>
  <si>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</si>
  <si>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</si>
  <si>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</si>
  <si>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</si>
  <si>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</si>
  <si>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</si>
  <si>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</si>
  <si>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</si>
  <si>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</si>
  <si>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</si>
  <si>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</si>
  <si>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</si>
  <si>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</si>
  <si>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</si>
  <si>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</si>
  <si>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</si>
  <si>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</si>
  <si>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</si>
  <si>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</si>
  <si>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</si>
  <si>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</si>
  <si>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</si>
  <si>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</si>
  <si>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</si>
  <si>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</si>
  <si>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</si>
  <si>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</si>
  <si>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</si>
  <si>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</si>
  <si>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</si>
  <si>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</si>
  <si>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</si>
  <si>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</si>
  <si>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</si>
  <si>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</si>
  <si>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</si>
  <si>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</si>
  <si>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</si>
  <si>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</si>
  <si>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</si>
  <si>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</si>
  <si>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</si>
  <si>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</si>
  <si>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</si>
  <si>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</si>
  <si>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</si>
  <si>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</si>
  <si>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</si>
  <si>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</si>
  <si>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</si>
  <si>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</si>
  <si>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</si>
  <si>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</si>
  <si>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</si>
  <si>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</si>
  <si>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</si>
  <si>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</si>
  <si>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</si>
  <si>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</si>
  <si>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</si>
  <si>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</si>
  <si>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</si>
  <si>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</si>
  <si>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</si>
  <si>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</si>
  <si>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</si>
  <si>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</si>
  <si>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</si>
  <si>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</si>
  <si>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</si>
  <si>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</si>
  <si>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</si>
  <si>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</si>
  <si>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</si>
  <si>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</si>
  <si>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</si>
  <si>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</si>
  <si>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</si>
  <si>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</si>
  <si>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</si>
  <si>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</si>
  <si>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</si>
  <si>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</si>
  <si>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</si>
  <si>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</si>
  <si>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</si>
  <si>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</si>
  <si>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</si>
  <si>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</si>
  <si>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</si>
  <si>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</si>
  <si>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</si>
  <si>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</si>
  <si>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</si>
  <si>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</si>
  <si>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</si>
  <si>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</si>
  <si>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</si>
  <si>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</si>
  <si>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</si>
  <si>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</si>
  <si>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</si>
  <si>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</si>
  <si>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</si>
  <si>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</si>
  <si>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</si>
  <si>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</si>
  <si>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</si>
  <si>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</si>
  <si>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</si>
  <si>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</si>
  <si>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</si>
  <si>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</si>
  <si>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</si>
  <si>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</si>
  <si>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</si>
  <si>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</si>
  <si>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</si>
  <si>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</si>
  <si>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</si>
  <si>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</si>
  <si>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</si>
  <si>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</si>
  <si>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</si>
  <si>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</si>
  <si>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</si>
  <si>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</si>
  <si>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</si>
  <si>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</si>
  <si>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</si>
  <si>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</si>
  <si>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</si>
  <si>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</si>
  <si>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</si>
  <si>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</si>
  <si>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</si>
  <si>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</si>
  <si>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</si>
  <si>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</si>
  <si>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</si>
  <si>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</si>
  <si>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</si>
  <si>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</si>
  <si>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</si>
  <si>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</si>
  <si>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</si>
  <si>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</si>
  <si>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</si>
  <si>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</si>
  <si>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</si>
  <si>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</si>
  <si>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</si>
  <si>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</si>
  <si>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</si>
  <si>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</si>
  <si>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</si>
  <si>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</si>
  <si>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</si>
  <si>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</si>
  <si>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</si>
  <si>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</si>
  <si>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</si>
  <si>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</si>
  <si>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</si>
  <si>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</si>
  <si>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</si>
  <si>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</si>
  <si>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</si>
  <si>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</si>
  <si>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</si>
  <si>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</si>
  <si>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</si>
  <si>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</si>
  <si>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</si>
  <si>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</si>
  <si>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</si>
  <si>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</si>
  <si>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</si>
  <si>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</si>
  <si>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</si>
  <si>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</si>
  <si>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</si>
  <si>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</si>
  <si>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</si>
  <si>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</si>
  <si>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</si>
  <si>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</si>
  <si>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</si>
  <si>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</si>
  <si>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</si>
  <si>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</si>
  <si>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</si>
  <si>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</si>
  <si>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</si>
  <si>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</si>
  <si>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</si>
  <si>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</si>
  <si>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</si>
  <si>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</si>
  <si>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</si>
  <si>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</si>
  <si>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</si>
  <si>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</si>
  <si>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</si>
  <si>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</si>
  <si>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</si>
  <si>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</si>
  <si>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</si>
  <si>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</si>
  <si>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</si>
  <si>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</si>
  <si>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</si>
  <si>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</si>
  <si>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</si>
  <si>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</si>
  <si>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</si>
  <si>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</si>
  <si>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</si>
  <si>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</si>
  <si>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</si>
  <si>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</si>
  <si>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</si>
  <si>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</si>
  <si>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</si>
  <si>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</si>
  <si>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</si>
  <si>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</si>
  <si>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</si>
  <si>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</si>
  <si>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</si>
  <si>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</si>
  <si>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</si>
  <si>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</si>
  <si>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</si>
  <si>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</si>
  <si>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</si>
  <si>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</si>
  <si>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</si>
  <si>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</si>
  <si>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</si>
  <si>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</si>
  <si>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</si>
  <si>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</si>
  <si>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</si>
  <si>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</si>
  <si>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</si>
  <si>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</si>
  <si>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</si>
  <si>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</si>
  <si>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</si>
  <si>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</si>
  <si>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</si>
  <si>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</si>
  <si>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</si>
  <si>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</si>
  <si>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</si>
  <si>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</si>
  <si>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</si>
  <si>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</si>
  <si>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</si>
  <si>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</si>
  <si>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</si>
  <si>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</si>
  <si>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</si>
  <si>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</si>
  <si>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</si>
  <si>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</si>
  <si>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</si>
  <si>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</si>
  <si>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</si>
  <si>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</si>
  <si>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</si>
  <si>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</si>
  <si>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</si>
  <si>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</si>
  <si>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</si>
  <si>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</si>
  <si>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</si>
  <si>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</si>
  <si>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</si>
  <si>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</si>
  <si>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</si>
  <si>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</si>
  <si>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</si>
  <si>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</si>
  <si>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</si>
  <si>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</si>
  <si>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</si>
  <si>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</si>
  <si>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</si>
  <si>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</si>
  <si>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</si>
  <si>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</si>
  <si>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</si>
  <si>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</si>
  <si>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</si>
  <si>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</si>
  <si>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</si>
  <si>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</si>
  <si>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</si>
  <si>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</si>
  <si>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</si>
  <si>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</si>
  <si>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</si>
  <si>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</si>
  <si>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</si>
  <si>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</si>
  <si>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</si>
  <si>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</si>
  <si>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</si>
  <si>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</si>
  <si>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</si>
  <si>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</si>
  <si>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</si>
  <si>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</si>
  <si>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</si>
  <si>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</si>
  <si>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</si>
  <si>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</si>
  <si>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</si>
  <si>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</si>
  <si>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</si>
  <si>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</si>
  <si>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</si>
  <si>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</si>
  <si>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</si>
  <si>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</si>
  <si>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</si>
  <si>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</si>
  <si>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</si>
  <si>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</si>
  <si>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</si>
  <si>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</si>
  <si>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</si>
  <si>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</si>
  <si>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</si>
  <si>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</si>
  <si>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</si>
  <si>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</si>
  <si>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</si>
  <si>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</si>
  <si>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</si>
  <si>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</si>
  <si>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</si>
  <si>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</si>
  <si>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</si>
  <si>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</si>
  <si>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</si>
  <si>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</si>
  <si>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</si>
  <si>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</si>
  <si>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</si>
  <si>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</si>
  <si>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</si>
  <si>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</si>
  <si>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</si>
  <si>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</si>
  <si>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</si>
  <si>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</si>
  <si>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</si>
  <si>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</si>
  <si>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</si>
  <si>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</si>
  <si>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</si>
  <si>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</si>
  <si>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</si>
  <si>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</si>
  <si>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</si>
  <si>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</si>
  <si>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</si>
  <si>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</si>
  <si>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</si>
  <si>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</si>
  <si>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</si>
  <si>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</si>
  <si>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</si>
  <si>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</si>
  <si>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</si>
  <si>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</si>
  <si>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</si>
  <si>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</si>
  <si>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</si>
  <si>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</si>
  <si>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</si>
  <si>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</si>
  <si>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</si>
  <si>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</si>
  <si>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</si>
  <si>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</si>
  <si>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</si>
  <si>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</si>
  <si>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</si>
  <si>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</si>
  <si>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</si>
  <si>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</si>
  <si>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</si>
  <si>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</si>
  <si>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</si>
  <si>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</si>
  <si>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</si>
  <si>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</si>
  <si>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</si>
  <si>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</si>
  <si>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</si>
  <si>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</si>
  <si>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</si>
  <si>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</si>
  <si>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</si>
  <si>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</si>
  <si>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</si>
  <si>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</si>
  <si>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</si>
  <si>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</si>
  <si>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</si>
  <si>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</si>
  <si>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</si>
  <si>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</si>
  <si>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</si>
  <si>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</si>
  <si>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</si>
  <si>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</si>
  <si>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</si>
  <si>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</si>
  <si>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</si>
  <si>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</si>
  <si>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</si>
  <si>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</si>
  <si>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</si>
  <si>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</si>
  <si>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</si>
  <si>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</si>
  <si>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</si>
  <si>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</si>
  <si>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</si>
  <si>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</si>
  <si>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</si>
  <si>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</si>
  <si>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</si>
  <si>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</si>
  <si>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</si>
  <si>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</si>
  <si>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</si>
  <si>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</si>
  <si>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</si>
  <si>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</si>
  <si>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</si>
  <si>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</si>
  <si>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</si>
  <si>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</si>
  <si>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</si>
  <si>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</si>
  <si>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</si>
  <si>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</si>
  <si>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</si>
  <si>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</si>
  <si>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</si>
  <si>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</si>
  <si>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</si>
  <si>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</si>
  <si>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</si>
  <si>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</si>
  <si>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</si>
  <si>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</si>
  <si>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</si>
  <si>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</si>
  <si>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</si>
  <si>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</si>
  <si>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</si>
  <si>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</si>
  <si>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</si>
  <si>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</si>
  <si>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</si>
  <si>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</si>
  <si>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</si>
  <si>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</si>
  <si>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</si>
  <si>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</si>
  <si>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</si>
  <si>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</si>
  <si>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</si>
  <si>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</si>
  <si>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</si>
  <si>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</si>
  <si>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</si>
  <si>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</si>
  <si>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</si>
  <si>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</si>
  <si>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</si>
  <si>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</si>
  <si>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</si>
  <si>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</si>
  <si>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</si>
  <si>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</si>
  <si>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</si>
  <si>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</si>
  <si>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</si>
  <si>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</si>
  <si>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</si>
  <si>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</si>
  <si>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</si>
  <si>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</si>
  <si>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</si>
  <si>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</si>
  <si>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</si>
  <si>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</si>
  <si>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</si>
  <si>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</si>
  <si>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</si>
  <si>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</si>
  <si>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</si>
  <si>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</si>
  <si>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</si>
  <si>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</si>
  <si>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</si>
  <si>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</si>
  <si>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</si>
  <si>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</si>
  <si>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</si>
  <si>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</si>
  <si>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</si>
  <si>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</si>
  <si>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</si>
  <si>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</si>
  <si>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</si>
  <si>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</si>
  <si>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</si>
  <si>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</si>
  <si>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</si>
  <si>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</si>
  <si>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</si>
  <si>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</si>
  <si>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</si>
  <si>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</si>
  <si>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</si>
  <si>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</si>
  <si>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</si>
  <si>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</si>
  <si>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</si>
  <si>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</si>
  <si>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</si>
  <si>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</si>
  <si>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</si>
  <si>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</si>
  <si>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</si>
  <si>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</si>
  <si>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</si>
  <si>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</si>
  <si>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</si>
  <si>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</si>
  <si>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</si>
  <si>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</si>
  <si>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</si>
  <si>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</si>
  <si>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</si>
  <si>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</si>
  <si>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</si>
  <si>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</si>
  <si>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</si>
  <si>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</si>
  <si>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</si>
  <si>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</si>
  <si>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</si>
  <si>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</si>
  <si>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</si>
  <si>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</si>
  <si>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</si>
  <si>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</si>
  <si>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</si>
  <si>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</si>
  <si>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</si>
  <si>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</si>
  <si>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</si>
  <si>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</si>
  <si>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</si>
  <si>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</si>
  <si>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</si>
  <si>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</si>
  <si>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</si>
  <si>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</si>
  <si>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</si>
  <si>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</si>
  <si>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</si>
  <si>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</si>
  <si>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</si>
  <si>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</si>
  <si>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</si>
  <si>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</si>
  <si>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</si>
  <si>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</si>
  <si>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</si>
  <si>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</si>
  <si>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</si>
  <si>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</si>
  <si>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</si>
  <si>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</si>
  <si>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</si>
  <si>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</si>
  <si>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</si>
  <si>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</si>
  <si>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</si>
  <si>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</si>
  <si>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</si>
  <si>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</si>
  <si>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</si>
  <si>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</si>
  <si>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</si>
  <si>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</si>
  <si>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</si>
  <si>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</si>
  <si>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</si>
  <si>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</si>
  <si>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</si>
  <si>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</si>
  <si>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</si>
  <si>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</si>
  <si>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</si>
  <si>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</si>
  <si>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</si>
  <si>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</si>
  <si>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</si>
  <si>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</si>
  <si>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</si>
  <si>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</si>
  <si>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</si>
  <si>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</si>
  <si>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</si>
  <si>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</si>
  <si>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</si>
  <si>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</si>
  <si>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</si>
  <si>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</si>
  <si>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</si>
  <si>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</si>
  <si>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</si>
  <si>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</si>
  <si>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</si>
  <si>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</si>
  <si>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</si>
  <si>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</si>
  <si>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</si>
  <si>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</si>
  <si>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</si>
  <si>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</si>
  <si>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</si>
  <si>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</si>
  <si>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</si>
  <si>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</si>
  <si>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</si>
  <si>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</si>
  <si>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</si>
  <si>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</si>
  <si>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</si>
  <si>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</si>
  <si>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</si>
  <si>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</si>
  <si>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</si>
  <si>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</si>
  <si>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</si>
  <si>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</si>
  <si>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</si>
  <si>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</si>
  <si>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</si>
  <si>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</si>
  <si>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</si>
  <si>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</si>
  <si>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</si>
  <si>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</si>
  <si>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</si>
  <si>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</si>
  <si>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</si>
  <si>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</si>
  <si>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</si>
  <si>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</si>
  <si>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</si>
  <si>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</si>
  <si>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</si>
  <si>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</si>
  <si>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</si>
  <si>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</si>
  <si>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</si>
  <si>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</si>
  <si>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</si>
  <si>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</si>
  <si>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</si>
  <si>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</si>
  <si>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</si>
  <si>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</si>
  <si>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</si>
  <si>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</si>
  <si>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</si>
  <si>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</si>
  <si>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</si>
  <si>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</si>
  <si>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</si>
  <si>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</si>
  <si>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</si>
  <si>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</si>
  <si>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</si>
  <si>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</si>
  <si>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</si>
  <si>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</si>
  <si>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</si>
  <si>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</si>
  <si>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</si>
  <si>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</si>
  <si>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</si>
  <si>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</si>
  <si>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</si>
  <si>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</si>
  <si>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</si>
  <si>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</si>
  <si>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</si>
  <si>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</si>
  <si>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</si>
  <si>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</si>
  <si>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</si>
  <si>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</si>
  <si>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</si>
  <si>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</si>
  <si>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</si>
  <si>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</si>
  <si>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</si>
  <si>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</si>
  <si>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</si>
  <si>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</si>
  <si>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</si>
  <si>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</si>
  <si>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</si>
  <si>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</si>
  <si>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</si>
  <si>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</si>
  <si>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</si>
  <si>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</si>
  <si>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</si>
  <si>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</si>
  <si>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</si>
  <si>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</si>
  <si>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</si>
  <si>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</si>
  <si>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</si>
  <si>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</si>
  <si>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</si>
  <si>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</si>
  <si>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</si>
  <si>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</si>
  <si>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</si>
  <si>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</si>
  <si>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</si>
  <si>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</si>
  <si>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</si>
  <si>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</si>
  <si>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</si>
  <si>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</si>
  <si>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</si>
  <si>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</si>
  <si>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</si>
  <si>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</si>
  <si>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</si>
  <si>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</si>
  <si>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</si>
  <si>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</si>
  <si>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</si>
  <si>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</si>
  <si>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</si>
  <si>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</si>
  <si>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</si>
  <si>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</si>
  <si>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</si>
  <si>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</si>
  <si>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</si>
  <si>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</si>
  <si>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</si>
  <si>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</si>
  <si>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</si>
  <si>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</si>
  <si>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</si>
  <si>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</si>
  <si>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</si>
  <si>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</si>
  <si>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</si>
  <si>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</si>
  <si>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</si>
  <si>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</si>
  <si>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</si>
  <si>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</si>
  <si>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</si>
  <si>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</si>
  <si>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</si>
  <si>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</si>
  <si>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</si>
  <si>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</si>
  <si>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</si>
  <si>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</si>
  <si>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</si>
  <si>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</si>
  <si>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</si>
  <si>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</si>
  <si>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</si>
  <si>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</si>
  <si>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</si>
  <si>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</si>
  <si>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</si>
  <si>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</si>
  <si>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</si>
  <si>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</si>
  <si>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</si>
  <si>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</si>
  <si>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</si>
  <si>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</si>
  <si>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</si>
  <si>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</si>
  <si>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</si>
  <si>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</si>
  <si>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</si>
  <si>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</si>
  <si>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</si>
  <si>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</si>
  <si>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</si>
  <si>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</si>
  <si>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</si>
  <si>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</si>
  <si>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</si>
  <si>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</si>
  <si>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</si>
  <si>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</si>
  <si>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</si>
  <si>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</si>
  <si>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</si>
  <si>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</si>
  <si>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</si>
  <si>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</si>
  <si>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</si>
  <si>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</si>
  <si>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</si>
  <si>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</si>
  <si>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</si>
  <si>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</si>
  <si>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</si>
  <si>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</si>
  <si>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</si>
  <si>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</si>
  <si>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</si>
  <si>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</si>
  <si>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</si>
  <si>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</si>
  <si>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</si>
  <si>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</si>
  <si>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</si>
  <si>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</si>
  <si>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</si>
  <si>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</si>
  <si>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</si>
  <si>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</si>
  <si>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</si>
  <si>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</si>
  <si>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</si>
  <si>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</si>
  <si>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</si>
  <si>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</si>
  <si>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</si>
  <si>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</si>
  <si>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</si>
  <si>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</si>
  <si>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</si>
  <si>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</si>
  <si>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</si>
  <si>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</si>
  <si>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</si>
  <si>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</si>
  <si>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</si>
  <si>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</si>
  <si>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</si>
  <si>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</si>
  <si>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</si>
  <si>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</si>
  <si>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</si>
  <si>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</si>
  <si>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</si>
  <si>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</si>
  <si>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</si>
  <si>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</si>
  <si>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</si>
  <si>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</si>
  <si>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</si>
  <si>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</si>
  <si>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</si>
  <si>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</si>
  <si>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</si>
  <si>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</si>
  <si>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</si>
  <si>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</si>
  <si>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</si>
  <si>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</si>
  <si>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</si>
  <si>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</si>
  <si>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</si>
  <si>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</si>
  <si>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</si>
  <si>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</si>
  <si>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</si>
  <si>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</si>
  <si>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</si>
  <si>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</si>
  <si>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</si>
  <si>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</si>
  <si>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</si>
  <si>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</si>
  <si>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</si>
  <si>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</si>
  <si>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</si>
  <si>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</si>
  <si>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</si>
  <si>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</si>
  <si>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</si>
  <si>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</si>
  <si>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</si>
  <si>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</si>
  <si>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</si>
  <si>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</si>
  <si>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</si>
  <si>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</si>
  <si>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</si>
  <si>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</si>
  <si>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</si>
  <si>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</si>
  <si>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</si>
  <si>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</si>
  <si>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</si>
  <si>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</si>
  <si>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</si>
  <si>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</si>
  <si>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</si>
  <si>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</si>
  <si>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</si>
  <si>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</si>
  <si>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</si>
  <si>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</si>
  <si>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</si>
  <si>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</si>
  <si>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</si>
  <si>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</si>
  <si>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</si>
  <si>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</si>
  <si>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</si>
  <si>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</si>
  <si>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</si>
  <si>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</si>
  <si>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</si>
  <si>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</si>
  <si>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</si>
  <si>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</si>
  <si>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</si>
  <si>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</si>
  <si>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</si>
  <si>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</si>
  <si>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</si>
  <si>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</si>
  <si>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</si>
  <si>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</si>
  <si>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</si>
  <si>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</si>
  <si>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</si>
  <si>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</si>
  <si>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</si>
  <si>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</si>
  <si>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</si>
  <si>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</si>
  <si>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</si>
  <si>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</si>
  <si>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</si>
  <si>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</si>
  <si>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</si>
  <si>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</si>
  <si>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</si>
  <si>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</si>
  <si>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</si>
  <si>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</si>
  <si>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</si>
  <si>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</si>
  <si>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</si>
  <si>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</si>
  <si>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</si>
  <si>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</si>
  <si>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</si>
  <si>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</si>
  <si>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</si>
  <si>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</si>
  <si>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</si>
  <si>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</si>
  <si>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</si>
  <si>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</si>
  <si>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</si>
  <si>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</si>
  <si>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</si>
  <si>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</si>
  <si>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</si>
  <si>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</si>
  <si>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</si>
  <si>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</si>
  <si>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</si>
  <si>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</si>
  <si>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</si>
  <si>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</si>
  <si>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</si>
  <si>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</si>
  <si>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</si>
  <si>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</si>
  <si>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</si>
  <si>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</si>
  <si>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</si>
  <si>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</si>
  <si>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</si>
  <si>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</si>
  <si>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</si>
  <si>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</si>
  <si>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</si>
  <si>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</si>
  <si>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</si>
  <si>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</si>
  <si>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</si>
  <si>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</si>
  <si>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</si>
  <si>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</si>
  <si>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</si>
  <si>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</si>
  <si>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</si>
  <si>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</si>
  <si>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</si>
  <si>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</si>
  <si>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</si>
  <si>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</si>
  <si>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</si>
  <si>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</si>
  <si>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</si>
  <si>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</si>
  <si>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</si>
  <si>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</si>
  <si>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</si>
  <si>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</si>
  <si>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</si>
  <si>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</si>
  <si>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</si>
  <si>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</si>
  <si>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</si>
  <si>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</si>
  <si>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</si>
  <si>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</si>
  <si>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</si>
  <si>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</si>
  <si>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</si>
  <si>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</si>
  <si>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</si>
  <si>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</si>
  <si>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</si>
  <si>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</si>
  <si>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</si>
  <si>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</si>
  <si>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</si>
  <si>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</si>
  <si>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</si>
  <si>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</si>
  <si>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</si>
  <si>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</si>
  <si>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</si>
  <si>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</si>
  <si>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</si>
  <si>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</si>
  <si>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</si>
  <si>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</si>
  <si>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</si>
  <si>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</si>
  <si>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</si>
  <si>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</si>
  <si>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</si>
  <si>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</si>
  <si>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</si>
  <si>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</si>
  <si>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</si>
  <si>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</si>
  <si>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</si>
  <si>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</si>
  <si>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</si>
  <si>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</si>
  <si>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</si>
  <si>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</si>
  <si>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</si>
  <si>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</si>
  <si>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</si>
  <si>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</si>
  <si>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</si>
  <si>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</si>
  <si>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</si>
  <si>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</si>
  <si>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</si>
  <si>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</si>
  <si>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</si>
  <si>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</si>
  <si>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</si>
  <si>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</si>
  <si>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</si>
  <si>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</si>
  <si>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</si>
  <si>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</si>
  <si>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</si>
  <si>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</si>
  <si>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</si>
  <si>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</si>
  <si>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</si>
  <si>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</si>
  <si>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</si>
  <si>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</si>
  <si>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</si>
  <si>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</si>
  <si>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</si>
  <si>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</si>
  <si>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</si>
  <si>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</si>
  <si>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</si>
  <si>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</si>
  <si>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</si>
  <si>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</si>
  <si>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</si>
  <si>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</si>
  <si>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</si>
  <si>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</si>
  <si>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</si>
  <si>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</si>
  <si>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</si>
  <si>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</si>
  <si>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</si>
  <si>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</si>
  <si>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</si>
  <si>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</si>
  <si>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</si>
  <si>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</si>
  <si>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</si>
  <si>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</si>
  <si>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</si>
  <si>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</si>
  <si>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</si>
  <si>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</si>
  <si>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</si>
  <si>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</si>
  <si>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</si>
  <si>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</si>
  <si>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</si>
  <si>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</si>
  <si>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</si>
  <si>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</si>
  <si>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</si>
  <si>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</si>
  <si>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</si>
  <si>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</si>
  <si>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</si>
  <si>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</si>
  <si>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</si>
  <si>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</si>
  <si>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</si>
  <si>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</si>
  <si>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</si>
  <si>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</si>
  <si>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</si>
  <si>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</si>
  <si>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</si>
  <si>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</si>
  <si>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</si>
  <si>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</si>
  <si>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</si>
  <si>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</si>
  <si>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</si>
  <si>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</si>
  <si>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</si>
  <si>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</si>
  <si>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</si>
  <si>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</si>
  <si>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</si>
  <si>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</si>
  <si>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</si>
  <si>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</si>
  <si>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</si>
  <si>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</si>
  <si>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</si>
  <si>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</si>
  <si>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</si>
  <si>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</si>
  <si>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</si>
  <si>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</si>
  <si>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</si>
  <si>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</si>
  <si>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</si>
  <si>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</si>
  <si>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</si>
  <si>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</si>
  <si>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</si>
  <si>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</si>
  <si>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</si>
  <si>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</si>
  <si>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</si>
  <si>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</si>
  <si>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</si>
  <si>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</si>
  <si>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</si>
  <si>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</si>
  <si>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</si>
  <si>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</si>
  <si>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</si>
  <si>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</si>
  <si>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</si>
  <si>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</si>
  <si>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</si>
  <si>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</si>
  <si>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</si>
  <si>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</si>
  <si>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</si>
  <si>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</si>
  <si>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</si>
  <si>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</si>
  <si>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</si>
  <si>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</si>
  <si>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</si>
  <si>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</si>
  <si>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</si>
  <si>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</si>
  <si>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</si>
  <si>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</si>
  <si>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</si>
  <si>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</si>
  <si>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</si>
  <si>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</si>
  <si>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</si>
  <si>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</si>
  <si>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</si>
  <si>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</si>
  <si>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</si>
  <si>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</si>
  <si>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</si>
  <si>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</si>
  <si>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</si>
  <si>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</si>
  <si>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</si>
  <si>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</si>
  <si>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</si>
  <si>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</si>
  <si>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</si>
  <si>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</si>
  <si>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</si>
  <si>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</si>
  <si>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</si>
  <si>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</si>
  <si>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</si>
  <si>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</si>
  <si>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</si>
  <si>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</si>
  <si>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</si>
  <si>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</si>
  <si>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</si>
  <si>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</si>
  <si>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</si>
  <si>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</si>
  <si>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</si>
  <si>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</si>
  <si>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</si>
  <si>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</si>
  <si>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</si>
  <si>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</si>
  <si>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</si>
  <si>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</si>
  <si>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</si>
  <si>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</si>
  <si>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</si>
  <si>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</si>
  <si>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</si>
  <si>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</si>
  <si>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</si>
  <si>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</si>
  <si>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</si>
  <si>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</si>
  <si>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</si>
  <si>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</si>
  <si>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</si>
  <si>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</si>
  <si>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</si>
  <si>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</si>
  <si>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</si>
  <si>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</si>
  <si>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</si>
  <si>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</si>
  <si>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</si>
  <si>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</si>
  <si>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</si>
  <si>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</si>
  <si>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</si>
  <si>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</si>
  <si>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</si>
  <si>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</si>
  <si>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</si>
  <si>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</si>
  <si>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</si>
  <si>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</si>
  <si>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</si>
  <si>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</si>
  <si>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</si>
  <si>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</si>
  <si>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</si>
  <si>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</si>
  <si>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</si>
  <si>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</si>
  <si>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</si>
  <si>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</si>
  <si>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</si>
  <si>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</si>
  <si>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</si>
  <si>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</si>
  <si>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</si>
  <si>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</si>
  <si>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</si>
  <si>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</si>
  <si>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</si>
  <si>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</si>
  <si>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</si>
  <si>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</si>
  <si>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</si>
  <si>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</si>
  <si>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</si>
  <si>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</si>
  <si>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</si>
  <si>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</si>
  <si>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</si>
  <si>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</si>
  <si>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</si>
  <si>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</si>
  <si>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</si>
  <si>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</si>
  <si>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</si>
  <si>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</si>
  <si>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</si>
  <si>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</si>
  <si>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</si>
  <si>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</si>
  <si>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</si>
  <si>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</si>
  <si>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</si>
  <si>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</si>
  <si>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</si>
  <si>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</si>
  <si>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</si>
  <si>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</si>
  <si>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</si>
  <si>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</si>
  <si>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</si>
  <si>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</si>
  <si>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</si>
  <si>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</si>
  <si>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</si>
  <si>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</si>
  <si>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</si>
  <si>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</si>
  <si>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</si>
  <si>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</si>
  <si>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</si>
  <si>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</si>
  <si>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</si>
  <si>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</si>
  <si>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</si>
  <si>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</si>
  <si>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</si>
  <si>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</si>
  <si>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</si>
  <si>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</si>
  <si>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</si>
  <si>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</si>
  <si>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</si>
  <si>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</si>
  <si>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</si>
  <si>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</si>
  <si>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</si>
  <si>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</si>
  <si>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</si>
  <si>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</si>
  <si>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</si>
  <si>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</si>
  <si>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</si>
  <si>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</si>
  <si>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</si>
  <si>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</si>
  <si>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</si>
  <si>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</si>
  <si>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</si>
  <si>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</si>
  <si>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</si>
  <si>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</si>
  <si>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</si>
  <si>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</si>
  <si>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</si>
  <si>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</si>
  <si>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</si>
  <si>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</si>
  <si>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</si>
  <si>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</si>
  <si>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</si>
  <si>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</si>
  <si>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</si>
  <si>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</si>
  <si>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</si>
  <si>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</si>
  <si>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</si>
  <si>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</si>
  <si>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</si>
  <si>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</si>
  <si>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</si>
  <si>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</si>
  <si>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</si>
  <si>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</si>
  <si>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</si>
  <si>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</si>
  <si>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</si>
  <si>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</si>
  <si>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</si>
  <si>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</si>
  <si>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</si>
  <si>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</si>
  <si>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</si>
  <si>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</si>
  <si>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</si>
  <si>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</si>
  <si>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</si>
  <si>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</si>
  <si>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</si>
  <si>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</si>
  <si>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</si>
  <si>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</si>
  <si>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</si>
  <si>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</si>
  <si>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</si>
  <si>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</si>
  <si>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</si>
  <si>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</si>
  <si>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</si>
  <si>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</si>
  <si>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</si>
  <si>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</si>
  <si>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</si>
  <si>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</si>
  <si>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</si>
  <si>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</si>
  <si>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</si>
  <si>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</si>
  <si>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</si>
  <si>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</si>
  <si>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</si>
  <si>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</si>
  <si>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</si>
  <si>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</si>
  <si>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</si>
  <si>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</si>
  <si>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</si>
  <si>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</si>
  <si>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</si>
  <si>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</si>
  <si>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</si>
  <si>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</si>
  <si>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</si>
  <si>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</si>
  <si>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</si>
  <si>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</si>
  <si>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</si>
  <si>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</si>
  <si>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</si>
  <si>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</si>
  <si>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</si>
  <si>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</si>
  <si>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</si>
  <si>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</si>
  <si>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</si>
  <si>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</si>
  <si>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</si>
  <si>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</si>
  <si>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</si>
  <si>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</si>
  <si>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</si>
  <si>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</si>
  <si>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</si>
  <si>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</si>
  <si>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</si>
  <si>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</si>
  <si>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</si>
  <si>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</si>
  <si>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</si>
  <si>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</si>
  <si>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</si>
  <si>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</si>
  <si>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</si>
  <si>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</si>
  <si>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</si>
  <si>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</si>
  <si>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</si>
  <si>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</si>
  <si>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</si>
  <si>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</si>
  <si>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</si>
  <si>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</si>
  <si>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</si>
  <si>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</si>
  <si>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</si>
  <si>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</si>
  <si>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</si>
  <si>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</si>
  <si>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</si>
  <si>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</si>
  <si>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</si>
  <si>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</si>
  <si>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</si>
  <si>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</si>
  <si>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</si>
  <si>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</si>
  <si>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</si>
  <si>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</si>
  <si>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</si>
  <si>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</si>
  <si>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</si>
  <si>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</si>
  <si>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</si>
  <si>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</si>
  <si>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</si>
  <si>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</si>
  <si>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</si>
  <si>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</si>
  <si>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</si>
  <si>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</si>
  <si>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</si>
  <si>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</si>
  <si>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</si>
  <si>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</si>
  <si>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</si>
  <si>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</si>
  <si>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</si>
  <si>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</si>
  <si>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</si>
  <si>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</si>
  <si>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</si>
  <si>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</si>
  <si>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</si>
  <si>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</si>
  <si>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</si>
  <si>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</si>
  <si>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</si>
  <si>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</si>
  <si>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</si>
  <si>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</si>
  <si>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</si>
  <si>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</si>
  <si>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</si>
  <si>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</si>
  <si>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</si>
  <si>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</si>
  <si>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</si>
  <si>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</si>
  <si>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</si>
  <si>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</si>
  <si>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</si>
  <si>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</si>
  <si>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</si>
  <si>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</si>
  <si>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</si>
  <si>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</si>
  <si>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</si>
  <si>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</si>
  <si>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</si>
  <si>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</si>
  <si>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</si>
  <si>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</si>
  <si>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</si>
  <si>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</si>
  <si>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</si>
  <si>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</si>
  <si>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</si>
  <si>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</si>
  <si>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</si>
  <si>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</si>
  <si>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</si>
  <si>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</si>
  <si>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</si>
  <si>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</si>
  <si>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</si>
  <si>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</si>
  <si>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</si>
  <si>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</si>
  <si>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</si>
  <si>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</si>
  <si>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</si>
  <si>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</si>
  <si>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</si>
  <si>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</si>
  <si>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</si>
  <si>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</si>
  <si>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</si>
  <si>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</si>
  <si>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</si>
  <si>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</si>
  <si>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</si>
  <si>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</si>
  <si>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</si>
  <si>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</si>
  <si>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</si>
  <si>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</si>
  <si>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</si>
  <si>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</si>
  <si>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</si>
  <si>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</si>
  <si>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</si>
  <si>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</si>
  <si>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</si>
  <si>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</si>
  <si>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</si>
  <si>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</si>
  <si>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</si>
  <si>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</si>
  <si>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</si>
  <si>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</si>
  <si>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</si>
  <si>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</si>
  <si>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</si>
  <si>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</si>
  <si>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</si>
  <si>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</si>
  <si>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</si>
  <si>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</si>
  <si>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</si>
  <si>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</si>
  <si>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</si>
  <si>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</si>
  <si>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</si>
  <si>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</si>
  <si>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</si>
  <si>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</si>
  <si>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</si>
  <si>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</si>
  <si>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</si>
  <si>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</si>
  <si>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</si>
  <si>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</si>
  <si>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</si>
  <si>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</si>
  <si>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</si>
  <si>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</si>
  <si>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</si>
  <si>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</si>
  <si>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</si>
  <si>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</si>
  <si>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</si>
  <si>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</si>
  <si>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</si>
  <si>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</si>
  <si>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</si>
  <si>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</si>
  <si>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</si>
  <si>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</si>
  <si>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</si>
  <si>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</si>
  <si>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</si>
  <si>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</si>
  <si>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</si>
  <si>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</si>
  <si>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</si>
  <si>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</si>
  <si>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</si>
  <si>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</si>
  <si>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</si>
  <si>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</si>
  <si>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</si>
  <si>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</si>
  <si>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</si>
  <si>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</si>
  <si>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</si>
  <si>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</si>
  <si>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</si>
  <si>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</si>
  <si>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</si>
  <si>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</si>
  <si>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</si>
  <si>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</si>
  <si>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</si>
  <si>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</si>
  <si>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</si>
  <si>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</si>
  <si>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</si>
  <si>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</si>
  <si>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</si>
  <si>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</si>
  <si>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</si>
  <si>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</si>
  <si>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</si>
  <si>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</si>
  <si>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</si>
  <si>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</si>
  <si>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</si>
  <si>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</si>
  <si>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</si>
  <si>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</si>
  <si>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</si>
  <si>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</si>
  <si>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</si>
  <si>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</si>
  <si>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</si>
  <si>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</si>
  <si>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</si>
  <si>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</si>
  <si>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</si>
  <si>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</si>
  <si>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</si>
  <si>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</si>
  <si>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</si>
  <si>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</si>
  <si>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</si>
  <si>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</si>
  <si>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</si>
  <si>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</si>
  <si>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</si>
  <si>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</si>
  <si>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</si>
  <si>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</si>
  <si>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</si>
  <si>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</si>
  <si>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</si>
  <si>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</si>
  <si>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</si>
  <si>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</si>
  <si>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</si>
  <si>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</si>
  <si>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</si>
  <si>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</si>
  <si>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</si>
  <si>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</si>
  <si>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</si>
  <si>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</si>
  <si>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</si>
  <si>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</si>
  <si>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</si>
  <si>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</si>
  <si>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</si>
  <si>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</si>
  <si>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</si>
  <si>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</si>
  <si>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</si>
  <si>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</si>
  <si>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</si>
  <si>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</si>
  <si>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</si>
  <si>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</si>
  <si>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</si>
  <si>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</si>
  <si>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</si>
  <si>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</si>
  <si>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</si>
  <si>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</si>
  <si>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</si>
  <si>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</si>
  <si>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</si>
  <si>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</si>
  <si>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</si>
  <si>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</si>
  <si>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</si>
  <si>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</si>
  <si>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</si>
  <si>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</si>
  <si>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</si>
  <si>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</si>
  <si>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</si>
  <si>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</si>
  <si>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</si>
  <si>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</si>
  <si>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</si>
  <si>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</si>
  <si>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</si>
  <si>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</si>
  <si>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</si>
  <si>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</si>
  <si>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</si>
  <si>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</si>
  <si>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</si>
  <si>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</si>
  <si>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</si>
  <si>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</si>
  <si>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</si>
  <si>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</si>
  <si>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</si>
  <si>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</si>
  <si>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</si>
  <si>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</si>
  <si>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</si>
  <si>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</si>
  <si>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</si>
  <si>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</si>
  <si>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</si>
  <si>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</si>
  <si>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</si>
  <si>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</si>
  <si>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</si>
  <si>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</si>
  <si>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</si>
  <si>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</si>
  <si>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</si>
  <si>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</si>
  <si>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</si>
  <si>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</si>
  <si>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</si>
  <si>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</si>
  <si>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</si>
  <si>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</si>
  <si>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</si>
  <si>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</si>
  <si>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</si>
  <si>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</si>
  <si>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</si>
  <si>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</si>
  <si>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</si>
  <si>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</si>
  <si>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</si>
  <si>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</si>
  <si>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</si>
  <si>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</si>
  <si>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</si>
  <si>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</si>
  <si>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</si>
  <si>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</si>
  <si>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</si>
  <si>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</si>
  <si>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</si>
  <si>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</si>
  <si>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</si>
  <si>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</si>
  <si>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</si>
  <si>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</si>
  <si>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</si>
  <si>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</si>
  <si>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</si>
  <si>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</si>
  <si>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</si>
  <si>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</si>
  <si>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</si>
  <si>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</si>
  <si>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</si>
  <si>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</si>
  <si>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</si>
  <si>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</si>
  <si>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</si>
  <si>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</si>
  <si>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</si>
  <si>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</si>
  <si>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</si>
  <si>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</si>
  <si>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</si>
  <si>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</si>
  <si>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</si>
  <si>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</si>
  <si>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</si>
  <si>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</si>
  <si>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</si>
  <si>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</si>
  <si>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</si>
  <si>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</si>
  <si>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</si>
  <si>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</si>
  <si>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</si>
  <si>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</si>
  <si>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</si>
  <si>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</si>
  <si>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</si>
  <si>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</si>
  <si>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</si>
  <si>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</si>
  <si>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</si>
  <si>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</si>
  <si>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</si>
  <si>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</si>
  <si>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</si>
  <si>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</si>
  <si>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</si>
  <si>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</si>
  <si>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</si>
  <si>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</si>
  <si>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</si>
  <si>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</si>
  <si>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</si>
  <si>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</si>
  <si>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</si>
  <si>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</si>
  <si>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</si>
  <si>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</si>
  <si>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</si>
  <si>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</si>
  <si>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</si>
  <si>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</si>
  <si>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</si>
  <si>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</si>
  <si>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</si>
  <si>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</si>
  <si>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</si>
  <si>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</si>
  <si>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</si>
  <si>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</si>
  <si>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</si>
  <si>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</si>
  <si>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</si>
  <si>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</si>
  <si>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</si>
  <si>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</si>
  <si>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</si>
  <si>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</si>
  <si>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</si>
  <si>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</si>
  <si>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</si>
  <si>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</si>
  <si>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</si>
  <si>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</si>
  <si>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</si>
  <si>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</si>
  <si>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</si>
  <si>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</si>
  <si>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</si>
  <si>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</si>
  <si>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</si>
  <si>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</si>
  <si>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</si>
  <si>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</si>
  <si>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</si>
  <si>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</si>
  <si>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</si>
  <si>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</si>
  <si>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</si>
  <si>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</si>
  <si>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</si>
  <si>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</si>
  <si>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</si>
  <si>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</si>
  <si>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</si>
  <si>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</si>
  <si>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</si>
  <si>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</si>
  <si>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</si>
  <si>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</si>
  <si>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</si>
  <si>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</si>
  <si>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</si>
  <si>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</si>
  <si>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</si>
  <si>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</si>
  <si>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</si>
  <si>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</si>
  <si>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</si>
  <si>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</si>
  <si>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</si>
  <si>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</si>
  <si>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</si>
  <si>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</si>
  <si>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</si>
  <si>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</si>
  <si>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</si>
  <si>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</si>
  <si>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</si>
  <si>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</si>
  <si>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</si>
  <si>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</si>
  <si>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</si>
  <si>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</si>
  <si>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</si>
  <si>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</si>
  <si>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</si>
  <si>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</si>
  <si>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</si>
  <si>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</si>
  <si>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</si>
  <si>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</si>
  <si>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</si>
  <si>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</si>
  <si>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</si>
  <si>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</si>
  <si>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</si>
  <si>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</si>
  <si>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</si>
  <si>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</si>
  <si>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</si>
  <si>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</si>
  <si>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</si>
  <si>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</si>
  <si>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</si>
  <si>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</si>
  <si>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</si>
  <si>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</si>
  <si>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</si>
  <si>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</si>
  <si>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</si>
  <si>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</si>
  <si>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</si>
  <si>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</si>
  <si>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</si>
  <si>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</si>
  <si>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</si>
  <si>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</si>
  <si>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</si>
  <si>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</si>
  <si>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</si>
  <si>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</si>
  <si>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</si>
  <si>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</si>
  <si>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</si>
  <si>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</si>
  <si>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</si>
  <si>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</si>
  <si>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</si>
  <si>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</si>
  <si>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</si>
  <si>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</si>
  <si>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</si>
  <si>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</si>
  <si>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</si>
  <si>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</si>
  <si>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</si>
  <si>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</si>
  <si>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</si>
  <si>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</si>
  <si>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</si>
  <si>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</si>
  <si>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</si>
  <si>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</si>
  <si>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</si>
  <si>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</si>
  <si>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</si>
  <si>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</si>
  <si>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</si>
  <si>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</si>
  <si>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</si>
  <si>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</si>
  <si>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</si>
  <si>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</si>
  <si>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</si>
  <si>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</si>
  <si>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</si>
  <si>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</si>
  <si>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</si>
  <si>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</si>
  <si>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</si>
  <si>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</si>
  <si>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</si>
  <si>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</si>
  <si>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</si>
  <si>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</si>
  <si>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</si>
  <si>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</si>
  <si>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</si>
  <si>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</si>
  <si>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</si>
  <si>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</si>
  <si>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</si>
  <si>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</si>
  <si>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</si>
  <si>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</si>
  <si>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</si>
  <si>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</si>
  <si>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</si>
  <si>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</si>
  <si>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</si>
  <si>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</si>
  <si>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</si>
  <si>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</si>
  <si>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</si>
  <si>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</si>
  <si>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</si>
  <si>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</si>
  <si>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</si>
  <si>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</si>
  <si>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</si>
  <si>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</si>
  <si>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</si>
  <si>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</si>
  <si>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</si>
  <si>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</si>
  <si>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</si>
  <si>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</si>
  <si>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</si>
  <si>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</si>
  <si>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</si>
  <si>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</si>
  <si>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</si>
  <si>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</si>
  <si>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</si>
  <si>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</si>
  <si>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</si>
  <si>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</si>
  <si>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</si>
  <si>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</si>
  <si>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</si>
  <si>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</si>
  <si>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</si>
  <si>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</si>
  <si>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</si>
  <si>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</si>
  <si>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</si>
  <si>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</si>
  <si>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</si>
  <si>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</si>
  <si>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</si>
  <si>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</si>
  <si>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</si>
  <si>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</si>
  <si>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</si>
  <si>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</si>
  <si>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</si>
  <si>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</si>
  <si>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</si>
  <si>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</si>
  <si>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</si>
  <si>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</si>
  <si>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</si>
  <si>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</si>
  <si>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</si>
  <si>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</si>
  <si>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</si>
  <si>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</si>
  <si>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</si>
  <si>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</si>
  <si>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</si>
  <si>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</si>
  <si>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</si>
  <si>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</si>
  <si>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</si>
  <si>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</si>
  <si>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</si>
  <si>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</si>
  <si>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</si>
  <si>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</si>
  <si>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</si>
  <si>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</si>
  <si>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</si>
  <si>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</si>
  <si>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</si>
  <si>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</si>
  <si>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</si>
  <si>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</si>
  <si>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</si>
  <si>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</si>
  <si>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</si>
  <si>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</si>
  <si>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</si>
  <si>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</si>
  <si>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</si>
  <si>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</si>
  <si>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</si>
  <si>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</si>
  <si>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</si>
  <si>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</si>
  <si>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</si>
  <si>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</si>
  <si>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</si>
  <si>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</si>
  <si>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</si>
  <si>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</si>
  <si>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</si>
  <si>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</si>
  <si>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</si>
  <si>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</si>
  <si>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</si>
  <si>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</si>
  <si>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</si>
  <si>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</si>
  <si>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</si>
  <si>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</si>
  <si>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</si>
  <si>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</si>
  <si>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</si>
  <si>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</si>
  <si>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</si>
  <si>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</si>
  <si>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</si>
  <si>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</si>
  <si>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</si>
  <si>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</si>
  <si>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</si>
  <si>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</si>
  <si>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</si>
  <si>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</si>
  <si>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</si>
  <si>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</si>
  <si>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</si>
  <si>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</si>
  <si>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</si>
  <si>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</si>
  <si>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</si>
  <si>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</si>
  <si>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</si>
  <si>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</si>
  <si>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</si>
  <si>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</si>
  <si>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</si>
  <si>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</si>
  <si>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</si>
  <si>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</si>
  <si>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</si>
  <si>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</si>
  <si>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</si>
  <si>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</si>
  <si>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</si>
  <si>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</si>
  <si>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</si>
  <si>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</si>
  <si>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</si>
  <si>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</si>
  <si>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</si>
  <si>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</si>
  <si>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</si>
  <si>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</si>
  <si>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</si>
  <si>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</si>
  <si>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</si>
  <si>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</si>
  <si>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</si>
  <si>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</si>
  <si>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</si>
  <si>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</si>
  <si>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</si>
  <si>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</si>
  <si>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</si>
  <si>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</si>
  <si>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</si>
  <si>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</si>
  <si>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</si>
  <si>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</si>
  <si>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</si>
  <si>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</si>
  <si>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</si>
  <si>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</si>
  <si>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</si>
  <si>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</si>
  <si>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</si>
  <si>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</si>
  <si>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</si>
  <si>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</si>
  <si>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</si>
  <si>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</si>
  <si>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</si>
  <si>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</si>
  <si>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</si>
  <si>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</si>
  <si>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</si>
  <si>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</si>
  <si>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</si>
  <si>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</si>
  <si>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</si>
  <si>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</si>
  <si>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</si>
  <si>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</si>
  <si>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</si>
  <si>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</si>
  <si>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</si>
  <si>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</si>
  <si>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</si>
  <si>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</si>
  <si>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</si>
  <si>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</si>
  <si>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</si>
  <si>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</si>
  <si>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</si>
  <si>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</si>
  <si>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</si>
  <si>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</si>
  <si>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</si>
  <si>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</si>
  <si>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</si>
  <si>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</si>
  <si>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</si>
  <si>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</si>
  <si>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</si>
  <si>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</si>
  <si>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</si>
  <si>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</si>
  <si>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</si>
  <si>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</si>
  <si>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</si>
  <si>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</si>
  <si>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</si>
  <si>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</si>
  <si>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</si>
  <si>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</si>
  <si>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</si>
  <si>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</si>
  <si>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</si>
  <si>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</si>
  <si>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</si>
  <si>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</si>
  <si>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</si>
  <si>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</si>
  <si>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</si>
  <si>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</si>
  <si>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</si>
  <si>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</si>
  <si>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</si>
  <si>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</si>
  <si>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</si>
  <si>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</si>
  <si>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</si>
  <si>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</si>
  <si>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</si>
  <si>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</si>
  <si>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</si>
  <si>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</si>
  <si>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</si>
  <si>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</si>
  <si>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</si>
  <si>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</si>
  <si>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</si>
  <si>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</si>
  <si>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</si>
  <si>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</si>
  <si>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</si>
  <si>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</si>
  <si>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</si>
  <si>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</si>
  <si>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</si>
  <si>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</si>
  <si>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</si>
  <si>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</si>
  <si>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</si>
  <si>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</si>
  <si>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</si>
  <si>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</si>
  <si>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</si>
  <si>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</si>
  <si>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</si>
  <si>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</si>
  <si>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</si>
  <si>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</si>
  <si>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</si>
  <si>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</si>
  <si>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</si>
  <si>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</si>
  <si>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</si>
  <si>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</si>
  <si>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</si>
  <si>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</si>
  <si>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</si>
  <si>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</si>
  <si>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</si>
  <si>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</si>
  <si>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</si>
  <si>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</si>
  <si>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</si>
  <si>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</si>
  <si>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</si>
  <si>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</si>
  <si>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</si>
  <si>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</si>
  <si>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</si>
  <si>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</si>
  <si>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</si>
  <si>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</si>
  <si>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</si>
  <si>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</si>
  <si>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</si>
  <si>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</si>
  <si>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</si>
  <si>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</si>
  <si>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</si>
  <si>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</si>
  <si>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</si>
  <si>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</si>
  <si>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</si>
  <si>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</si>
  <si>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</si>
  <si>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</si>
  <si>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</si>
  <si>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</si>
  <si>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</si>
  <si>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</si>
  <si>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</si>
  <si>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</si>
  <si>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</si>
  <si>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</si>
  <si>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</si>
  <si>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</si>
  <si>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</si>
  <si>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</si>
  <si>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</si>
  <si>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</si>
  <si>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</si>
  <si>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</si>
  <si>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</si>
  <si>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</si>
  <si>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</si>
  <si>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</si>
  <si>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</si>
  <si>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</si>
  <si>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</si>
  <si>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</si>
  <si>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</si>
  <si>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</si>
  <si>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</si>
  <si>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</si>
  <si>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</si>
  <si>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</si>
  <si>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</si>
  <si>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</si>
  <si>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</si>
  <si>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</si>
  <si>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</si>
  <si>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</si>
  <si>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</si>
  <si>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</si>
  <si>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</si>
  <si>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</si>
  <si>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</si>
  <si>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</si>
  <si>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</si>
  <si>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</si>
  <si>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</si>
  <si>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</si>
  <si>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</si>
  <si>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</si>
  <si>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</si>
  <si>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</si>
  <si>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</si>
  <si>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</si>
  <si>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</si>
  <si>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</si>
  <si>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</si>
  <si>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</si>
  <si>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</si>
  <si>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</si>
  <si>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</si>
  <si>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</si>
  <si>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</si>
  <si>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</si>
  <si>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</si>
  <si>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</si>
  <si>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</si>
  <si>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</si>
  <si>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</si>
  <si>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</si>
  <si>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</si>
  <si>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</si>
  <si>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</si>
  <si>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</si>
  <si>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</si>
  <si>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</si>
  <si>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</si>
  <si>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</si>
  <si>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</si>
  <si>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</si>
  <si>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</si>
  <si>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</si>
  <si>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</si>
  <si>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</si>
  <si>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</si>
  <si>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</si>
  <si>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</si>
  <si>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</si>
  <si>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</si>
  <si>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</si>
  <si>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</si>
  <si>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</si>
  <si>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</si>
  <si>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</si>
  <si>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</si>
  <si>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</si>
  <si>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</si>
  <si>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</si>
  <si>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</si>
  <si>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</si>
  <si>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</si>
  <si>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</si>
  <si>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</si>
  <si>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</si>
  <si>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</si>
  <si>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</si>
  <si>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</si>
  <si>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</si>
  <si>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</si>
  <si>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</si>
  <si>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</si>
  <si>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</si>
  <si>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</si>
  <si>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</si>
  <si>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</si>
  <si>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</si>
  <si>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</si>
  <si>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</si>
  <si>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</si>
  <si>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</si>
  <si>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</si>
  <si>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</si>
  <si>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</si>
  <si>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</si>
  <si>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</si>
  <si>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</si>
  <si>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</si>
  <si>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</si>
  <si>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</si>
  <si>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</si>
  <si>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</si>
  <si>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</si>
  <si>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</si>
  <si>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</si>
  <si>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</si>
  <si>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</si>
  <si>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</si>
  <si>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</si>
  <si>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</si>
  <si>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</si>
  <si>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</si>
  <si>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</si>
  <si>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</si>
  <si>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</si>
  <si>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</si>
  <si>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</si>
  <si>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</si>
  <si>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</si>
  <si>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</si>
  <si>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</si>
  <si>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</si>
  <si>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</si>
  <si>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</si>
  <si>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</si>
  <si>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</si>
  <si>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</si>
  <si>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</si>
  <si>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</si>
  <si>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</si>
  <si>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</si>
  <si>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</si>
  <si>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</si>
  <si>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</si>
  <si>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</si>
  <si>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</si>
  <si>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</si>
  <si>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</si>
  <si>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</si>
  <si>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</si>
  <si>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</si>
  <si>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</si>
  <si>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</si>
  <si>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</si>
  <si>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</si>
  <si>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</si>
  <si>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</si>
  <si>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</si>
  <si>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</si>
  <si>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</si>
  <si>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</si>
  <si>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</si>
  <si>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</si>
  <si>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</si>
  <si>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</si>
  <si>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</si>
  <si>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</si>
  <si>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</si>
  <si>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</si>
  <si>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</si>
  <si>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</si>
  <si>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</si>
  <si>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</si>
  <si>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</si>
  <si>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</si>
  <si>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</si>
  <si>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</si>
  <si>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</si>
  <si>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</si>
  <si>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</si>
  <si>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</si>
  <si>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</si>
  <si>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</si>
  <si>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</si>
  <si>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</si>
  <si>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</si>
  <si>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</si>
  <si>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</si>
  <si>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</si>
  <si>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</si>
  <si>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</si>
  <si>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</si>
  <si>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</si>
  <si>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</si>
  <si>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</si>
  <si>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</si>
  <si>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</si>
  <si>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</si>
  <si>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</si>
  <si>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</si>
  <si>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</si>
  <si>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</si>
  <si>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</si>
  <si>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</si>
  <si>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</si>
  <si>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</si>
  <si>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</si>
  <si>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</si>
  <si>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</si>
  <si>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</si>
  <si>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</si>
  <si>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</si>
  <si>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</si>
  <si>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</si>
  <si>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</si>
  <si>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</si>
  <si>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</si>
  <si>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</si>
  <si>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</si>
  <si>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</si>
  <si>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</si>
  <si>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</si>
  <si>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</si>
  <si>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</si>
  <si>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</si>
  <si>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</si>
  <si>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</si>
  <si>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</si>
  <si>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</si>
  <si>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</si>
  <si>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</si>
  <si>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</si>
  <si>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</si>
  <si>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</si>
  <si>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</si>
  <si>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</si>
  <si>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</si>
  <si>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</si>
  <si>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</si>
  <si>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</si>
  <si>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</si>
  <si>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</si>
  <si>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</si>
  <si>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</si>
  <si>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</si>
  <si>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</si>
  <si>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</si>
  <si>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</si>
  <si>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</si>
  <si>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</si>
  <si>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</si>
  <si>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</si>
  <si>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</si>
  <si>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</si>
  <si>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</si>
  <si>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</si>
  <si>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</si>
  <si>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</si>
  <si>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</si>
  <si>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</si>
  <si>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</si>
  <si>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</si>
  <si>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</si>
  <si>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</si>
  <si>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</si>
  <si>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</si>
  <si>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</si>
  <si>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</si>
  <si>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</si>
  <si>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</si>
  <si>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</si>
  <si>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</si>
  <si>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</si>
  <si>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</si>
  <si>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</si>
  <si>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</si>
  <si>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</si>
  <si>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</si>
  <si>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</si>
  <si>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</si>
  <si>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</si>
  <si>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</si>
  <si>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</si>
  <si>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</si>
  <si>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</si>
  <si>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</si>
  <si>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</si>
  <si>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</si>
  <si>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</si>
  <si>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</si>
  <si>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</si>
  <si>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</si>
  <si>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</si>
  <si>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</si>
  <si>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</si>
  <si>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</si>
  <si>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</si>
  <si>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</si>
  <si>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</si>
  <si>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</si>
  <si>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</si>
  <si>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</si>
  <si>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</si>
  <si>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</si>
  <si>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</si>
  <si>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</si>
  <si>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</si>
  <si>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</si>
  <si>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</si>
  <si>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</si>
  <si>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</si>
  <si>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</si>
  <si>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</si>
  <si>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</si>
  <si>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</si>
  <si>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</si>
  <si>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</si>
  <si>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</si>
  <si>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</si>
  <si>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</si>
  <si>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</si>
  <si>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</si>
  <si>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</si>
  <si>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</si>
  <si>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</si>
  <si>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</si>
  <si>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</si>
  <si>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</si>
  <si>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</si>
  <si>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</si>
  <si>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</si>
  <si>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</si>
  <si>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</si>
  <si>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</si>
  <si>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</si>
  <si>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</si>
  <si>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</si>
  <si>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</si>
  <si>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</si>
  <si>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</si>
  <si>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</si>
  <si>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</si>
  <si>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</si>
  <si>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</si>
  <si>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</si>
  <si>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</si>
  <si>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</si>
  <si>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</si>
  <si>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</si>
  <si>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</si>
  <si>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</si>
  <si>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</si>
  <si>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</si>
  <si>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</si>
  <si>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</si>
  <si>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</si>
  <si>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</si>
  <si>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</si>
  <si>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</si>
  <si>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</si>
  <si>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</si>
  <si>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</si>
  <si>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</si>
  <si>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</si>
  <si>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</si>
  <si>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</si>
  <si>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</si>
  <si>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</si>
  <si>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</si>
  <si>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</si>
  <si>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</si>
  <si>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</si>
  <si>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</si>
  <si>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</si>
  <si>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</si>
  <si>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</si>
  <si>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</si>
  <si>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</si>
  <si>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</si>
  <si>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</si>
  <si>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</si>
  <si>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</si>
  <si>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</si>
  <si>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</si>
  <si>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</si>
  <si>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</si>
  <si>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</si>
  <si>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</si>
  <si>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</si>
  <si>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</si>
  <si>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</si>
  <si>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</si>
  <si>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</si>
  <si>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</si>
  <si>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</si>
  <si>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</si>
  <si>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</si>
  <si>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</si>
  <si>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</si>
  <si>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</si>
  <si>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</si>
  <si>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</si>
  <si>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</si>
  <si>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</si>
  <si>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</si>
  <si>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</si>
  <si>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</si>
  <si>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</si>
  <si>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</si>
  <si>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</si>
  <si>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</si>
  <si>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</si>
  <si>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</si>
  <si>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</si>
  <si>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</si>
  <si>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</si>
  <si>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</si>
  <si>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</si>
  <si>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</si>
  <si>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</si>
  <si>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</si>
  <si>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</si>
  <si>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</si>
  <si>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</si>
  <si>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</si>
  <si>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</si>
  <si>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</si>
  <si>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</si>
  <si>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</si>
  <si>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</si>
  <si>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</si>
  <si>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</si>
  <si>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</si>
  <si>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</si>
  <si>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</si>
  <si>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</si>
  <si>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</si>
  <si>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</si>
  <si>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</si>
  <si>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</si>
  <si>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</si>
  <si>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</si>
  <si>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</si>
  <si>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</si>
  <si>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</si>
  <si>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</si>
  <si>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</si>
  <si>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</si>
  <si>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</si>
  <si>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</si>
  <si>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</si>
  <si>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</si>
  <si>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</si>
  <si>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</si>
  <si>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</si>
  <si>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</si>
  <si>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</si>
  <si>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</si>
  <si>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</si>
  <si>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</si>
  <si>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</si>
  <si>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</si>
  <si>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</si>
  <si>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</si>
  <si>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</si>
  <si>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</si>
  <si>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</si>
  <si>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</si>
  <si>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</si>
  <si>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</si>
  <si>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</si>
  <si>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</si>
  <si>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</si>
  <si>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</si>
  <si>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</si>
  <si>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</si>
  <si>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</si>
  <si>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</si>
  <si>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</si>
  <si>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</si>
  <si>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</si>
  <si>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</si>
  <si>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</si>
  <si>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</si>
  <si>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</si>
  <si>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</si>
  <si>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</si>
  <si>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</si>
  <si>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</si>
  <si>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</si>
  <si>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</si>
  <si>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</si>
  <si>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</si>
  <si>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</si>
  <si>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</si>
  <si>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</si>
  <si>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</si>
  <si>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</si>
  <si>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</si>
  <si>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</si>
  <si>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</si>
  <si>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</si>
  <si>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</si>
  <si>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</si>
  <si>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</si>
  <si>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</si>
  <si>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</si>
  <si>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</si>
  <si>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</si>
  <si>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</si>
  <si>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</si>
  <si>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</si>
  <si>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</si>
  <si>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</si>
  <si>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</si>
  <si>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</si>
  <si>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</si>
  <si>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</si>
  <si>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</si>
  <si>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</si>
  <si>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</si>
  <si>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</si>
  <si>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</si>
  <si>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</si>
  <si>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</si>
  <si>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</si>
  <si>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</si>
  <si>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</si>
  <si>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</si>
  <si>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</si>
  <si>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</si>
  <si>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</si>
  <si>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</si>
  <si>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</si>
  <si>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</si>
  <si>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</si>
  <si>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</si>
  <si>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</si>
  <si>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</si>
  <si>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</si>
  <si>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</si>
  <si>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</si>
  <si>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</si>
  <si>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</si>
  <si>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</si>
  <si>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</si>
  <si>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</si>
  <si>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</si>
  <si>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</si>
  <si>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</si>
  <si>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</si>
  <si>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</si>
  <si>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</si>
  <si>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</si>
  <si>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</si>
  <si>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</si>
  <si>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</si>
  <si>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</si>
  <si>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</si>
  <si>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</si>
  <si>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</si>
  <si>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</si>
  <si>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</si>
  <si>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</si>
  <si>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</si>
  <si>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</si>
  <si>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</si>
  <si>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</si>
  <si>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</si>
  <si>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</si>
  <si>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</si>
  <si>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</si>
  <si>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</si>
  <si>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</si>
  <si>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</si>
  <si>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</si>
  <si>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</si>
  <si>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</si>
  <si>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</si>
  <si>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</si>
  <si>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</si>
  <si>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</si>
  <si>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</si>
  <si>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</si>
  <si>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</si>
  <si>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</si>
  <si>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</si>
  <si>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</si>
  <si>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</si>
  <si>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</si>
  <si>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</si>
  <si>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</si>
  <si>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</si>
  <si>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</si>
  <si>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</si>
  <si>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</si>
  <si>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</si>
  <si>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</si>
  <si>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</si>
  <si>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</si>
  <si>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</si>
  <si>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</si>
  <si>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</si>
  <si>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</si>
  <si>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</si>
  <si>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</si>
  <si>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</si>
  <si>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</si>
  <si>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</si>
  <si>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</si>
  <si>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</si>
  <si>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</si>
  <si>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</si>
  <si>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</si>
  <si>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</si>
  <si>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</si>
  <si>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</si>
  <si>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</si>
  <si>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</si>
  <si>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</si>
  <si>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</si>
  <si>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</si>
  <si>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</si>
  <si>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</si>
  <si>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</si>
  <si>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</si>
  <si>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</si>
  <si>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</si>
  <si>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</si>
  <si>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</si>
  <si>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</si>
  <si>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</si>
  <si>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</si>
  <si>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</si>
  <si>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</si>
  <si>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</si>
  <si>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</si>
  <si>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</si>
  <si>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</si>
  <si>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</si>
  <si>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</si>
  <si>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</si>
  <si>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</si>
  <si>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</si>
  <si>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</si>
  <si>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</si>
  <si>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</si>
  <si>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</si>
  <si>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</si>
  <si>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</si>
  <si>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</si>
  <si>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</si>
  <si>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</si>
  <si>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</si>
  <si>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</si>
  <si>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</si>
  <si>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</si>
  <si>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</si>
  <si>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</si>
  <si>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</si>
  <si>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</si>
  <si>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</si>
  <si>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</si>
  <si>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</si>
  <si>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</si>
  <si>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</si>
  <si>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</si>
  <si>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</si>
  <si>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</si>
  <si>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</si>
  <si>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</si>
  <si>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</si>
  <si>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</si>
  <si>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</si>
  <si>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</si>
  <si>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</si>
  <si>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</si>
  <si>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</si>
  <si>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</si>
  <si>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</si>
  <si>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</si>
  <si>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</si>
  <si>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</si>
  <si>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</si>
  <si>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</si>
  <si>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</si>
  <si>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</si>
  <si>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</si>
  <si>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</si>
  <si>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</si>
  <si>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</si>
  <si>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</si>
  <si>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</si>
  <si>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</si>
  <si>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</si>
  <si>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</si>
  <si>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</si>
  <si>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</si>
  <si>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</si>
  <si>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</si>
  <si>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</si>
  <si>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</si>
  <si>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</si>
  <si>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</si>
  <si>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</si>
  <si>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</si>
  <si>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</si>
  <si>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</si>
  <si>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</si>
  <si>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</si>
  <si>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</si>
  <si>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</si>
  <si>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</si>
  <si>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</si>
  <si>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</si>
  <si>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</si>
  <si>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</si>
  <si>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</si>
  <si>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</si>
  <si>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</si>
  <si>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</si>
  <si>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</si>
  <si>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</si>
  <si>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</si>
  <si>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</si>
  <si>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</si>
  <si>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</si>
  <si>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</si>
  <si>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</si>
  <si>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</si>
  <si>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</si>
  <si>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</si>
  <si>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</si>
  <si>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</si>
  <si>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</si>
  <si>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</si>
  <si>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</si>
  <si>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</si>
  <si>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</si>
  <si>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</si>
  <si>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</si>
  <si>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</si>
  <si>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</si>
  <si>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</si>
  <si>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</si>
  <si>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</si>
  <si>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</si>
  <si>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</si>
  <si>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</si>
  <si>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</si>
  <si>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</si>
  <si>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</si>
  <si>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</si>
  <si>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</si>
  <si>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</si>
  <si>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</si>
  <si>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</si>
  <si>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</si>
  <si>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</si>
  <si>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</si>
  <si>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</si>
  <si>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</si>
  <si>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</si>
  <si>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</si>
  <si>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</si>
  <si>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</si>
  <si>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</si>
  <si>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</si>
  <si>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</si>
  <si>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</si>
  <si>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</si>
  <si>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</si>
  <si>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</si>
  <si>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</si>
  <si>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</si>
  <si>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</si>
  <si>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</si>
  <si>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</si>
  <si>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</si>
  <si>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</si>
  <si>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</si>
  <si>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</si>
  <si>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</si>
  <si>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</si>
  <si>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</si>
  <si>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</si>
  <si>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</si>
  <si>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</si>
  <si>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</si>
  <si>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</si>
  <si>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</si>
  <si>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</si>
  <si>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</si>
  <si>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</si>
  <si>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</si>
  <si>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</si>
  <si>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</si>
  <si>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</si>
  <si>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</si>
  <si>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</si>
  <si>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</si>
  <si>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</si>
  <si>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</si>
  <si>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</si>
  <si>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</si>
  <si>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</si>
  <si>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</si>
  <si>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</si>
  <si>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</si>
  <si>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</si>
  <si>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</si>
  <si>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</si>
  <si>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</si>
  <si>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</si>
  <si>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</si>
  <si>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</si>
  <si>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</si>
  <si>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</si>
  <si>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</si>
  <si>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</si>
  <si>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</si>
  <si>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</si>
  <si>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</si>
  <si>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</si>
  <si>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</si>
  <si>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</si>
  <si>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</si>
  <si>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</si>
  <si>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</si>
  <si>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</si>
  <si>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</si>
  <si>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</si>
  <si>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</si>
  <si>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</si>
  <si>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</si>
  <si>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</si>
  <si>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</si>
  <si>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</si>
  <si>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</si>
  <si>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</si>
  <si>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</si>
  <si>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</si>
  <si>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</si>
  <si>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</si>
  <si>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</si>
  <si>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</si>
  <si>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</si>
  <si>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</si>
  <si>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</si>
  <si>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</si>
  <si>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</si>
  <si>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</si>
  <si>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</si>
  <si>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</si>
  <si>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</si>
  <si>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</si>
  <si>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</si>
  <si>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</si>
  <si>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</si>
  <si>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</si>
  <si>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</si>
  <si>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</si>
  <si>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</si>
  <si>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</si>
  <si>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</si>
  <si>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</si>
  <si>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</si>
  <si>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</si>
  <si>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</si>
  <si>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</si>
  <si>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</si>
  <si>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</si>
  <si>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</si>
  <si>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</si>
  <si>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</si>
  <si>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</si>
  <si>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</si>
  <si>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</si>
  <si>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</si>
  <si>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</si>
  <si>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</si>
  <si>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</si>
  <si>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</si>
  <si>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</si>
  <si>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</si>
  <si>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</si>
  <si>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</si>
  <si>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</si>
  <si>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</si>
  <si>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</si>
  <si>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</si>
  <si>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</si>
  <si>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</si>
  <si>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</si>
  <si>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</si>
  <si>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</si>
  <si>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</si>
  <si>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</si>
  <si>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</si>
  <si>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</si>
  <si>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</si>
  <si>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</si>
  <si>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</si>
  <si>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</si>
  <si>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</si>
  <si>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</si>
  <si>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</si>
  <si>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</si>
  <si>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</si>
  <si>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</si>
  <si>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</si>
  <si>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</si>
  <si>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</si>
  <si>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</si>
  <si>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</si>
  <si>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</si>
  <si>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</si>
  <si>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</si>
  <si>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</si>
  <si>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</si>
  <si>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</si>
  <si>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</si>
  <si>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</si>
  <si>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</si>
  <si>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</si>
  <si>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</si>
  <si>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</si>
  <si>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</si>
  <si>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</si>
  <si>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</si>
  <si>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</si>
  <si>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</si>
  <si>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</si>
  <si>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</si>
  <si>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</si>
  <si>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</si>
  <si>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</si>
  <si>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</si>
  <si>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</si>
  <si>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</si>
  <si>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</si>
  <si>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</si>
  <si>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</si>
  <si>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</si>
  <si>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</si>
  <si>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</si>
  <si>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</si>
  <si>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</si>
  <si>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</si>
  <si>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</si>
  <si>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</si>
  <si>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</si>
  <si>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</si>
  <si>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</si>
  <si>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</si>
  <si>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</si>
  <si>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</si>
  <si>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</si>
  <si>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</si>
  <si>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</si>
  <si>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</si>
  <si>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</si>
  <si>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</si>
  <si>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</si>
  <si>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</si>
  <si>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</si>
  <si>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</si>
  <si>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</si>
  <si>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</si>
  <si>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</si>
  <si>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</si>
  <si>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</si>
  <si>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</si>
  <si>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</si>
  <si>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</si>
  <si>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</si>
  <si>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</si>
  <si>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</si>
  <si>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</si>
  <si>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</si>
  <si>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</si>
  <si>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</si>
  <si>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</si>
  <si>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</si>
  <si>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</si>
  <si>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</si>
  <si>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</si>
  <si>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</si>
  <si>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</si>
  <si>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</si>
  <si>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</si>
  <si>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</si>
  <si>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</si>
  <si>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</si>
  <si>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</si>
  <si>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</si>
  <si>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</si>
  <si>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</si>
  <si>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</si>
  <si>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</si>
  <si>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</si>
  <si>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</si>
  <si>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</si>
  <si>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</si>
  <si>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</si>
  <si>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</si>
  <si>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</si>
  <si>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</si>
  <si>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</si>
  <si>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</si>
  <si>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</si>
  <si>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</si>
  <si>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</si>
  <si>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</si>
  <si>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</si>
  <si>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</si>
  <si>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</si>
  <si>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</si>
  <si>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</si>
  <si>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</si>
  <si>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</si>
  <si>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</si>
  <si>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</si>
  <si>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</si>
  <si>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</si>
  <si>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</si>
  <si>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</si>
  <si>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</si>
  <si>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</si>
  <si>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</si>
  <si>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</si>
  <si>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</si>
  <si>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</si>
  <si>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</si>
  <si>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</si>
  <si>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</si>
  <si>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</si>
  <si>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</si>
  <si>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</si>
  <si>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</si>
  <si>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</si>
  <si>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</si>
  <si>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</si>
  <si>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</si>
  <si>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</si>
  <si>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</si>
  <si>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</si>
  <si>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</si>
  <si>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</si>
  <si>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</si>
  <si>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</si>
  <si>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</si>
  <si>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</si>
  <si>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</si>
  <si>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</si>
  <si>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</si>
  <si>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</si>
  <si>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</si>
  <si>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</si>
  <si>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</si>
  <si>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</si>
  <si>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</si>
  <si>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</si>
  <si>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</si>
  <si>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</si>
  <si>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</si>
  <si>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</si>
  <si>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</si>
  <si>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</si>
  <si>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</si>
  <si>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</si>
  <si>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</si>
  <si>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</si>
  <si>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</si>
  <si>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</si>
  <si>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</si>
  <si>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</si>
  <si>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</si>
  <si>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</si>
  <si>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</si>
  <si>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</si>
  <si>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</si>
  <si>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</si>
  <si>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</si>
  <si>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</si>
  <si>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</si>
  <si>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</si>
  <si>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</si>
  <si>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</si>
  <si>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</si>
  <si>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</si>
  <si>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</si>
  <si>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</si>
  <si>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</si>
  <si>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</si>
  <si>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</si>
  <si>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</si>
  <si>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</si>
  <si>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</si>
  <si>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</si>
  <si>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</si>
  <si>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</si>
  <si>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</si>
  <si>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</si>
  <si>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</si>
  <si>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</si>
  <si>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</si>
  <si>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</si>
  <si>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</si>
  <si>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</si>
  <si>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</si>
  <si>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</si>
  <si>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</si>
  <si>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</si>
  <si>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</si>
  <si>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</si>
  <si>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</si>
  <si>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</si>
  <si>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</si>
  <si>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</si>
  <si>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</si>
  <si>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</si>
  <si>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</si>
  <si>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</si>
  <si>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</si>
  <si>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</si>
  <si>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</si>
  <si>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</si>
  <si>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</si>
  <si>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</si>
  <si>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</si>
  <si>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</si>
  <si>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</si>
  <si>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</si>
  <si>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</si>
  <si>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</si>
  <si>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</si>
  <si>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</si>
  <si>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</si>
  <si>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</si>
  <si>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</si>
  <si>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</si>
  <si>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</si>
  <si>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</si>
  <si>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</si>
  <si>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</si>
  <si>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</si>
  <si>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</si>
  <si>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</si>
  <si>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</si>
  <si>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</si>
  <si>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</si>
  <si>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</si>
  <si>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</si>
  <si>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</si>
  <si>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</si>
  <si>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</si>
  <si>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</si>
  <si>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</si>
  <si>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</si>
  <si>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</si>
  <si>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</si>
  <si>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</si>
  <si>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</si>
  <si>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</si>
  <si>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</si>
  <si>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</si>
  <si>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</si>
  <si>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</si>
  <si>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</si>
  <si>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</si>
  <si>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</si>
  <si>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</si>
  <si>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</si>
  <si>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</si>
  <si>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</si>
  <si>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</si>
  <si>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</si>
  <si>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</si>
  <si>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</si>
  <si>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</si>
  <si>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</si>
  <si>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</si>
  <si>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</si>
  <si>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</si>
  <si>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</si>
  <si>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</si>
  <si>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</si>
  <si>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</si>
  <si>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</si>
  <si>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</si>
  <si>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</si>
  <si>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</si>
  <si>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</si>
  <si>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</si>
  <si>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</si>
  <si>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</si>
  <si>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</si>
  <si>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</si>
  <si>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</si>
  <si>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</si>
  <si>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</si>
  <si>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</si>
  <si>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</si>
  <si>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</si>
  <si>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</si>
  <si>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</si>
  <si>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</si>
  <si>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</si>
  <si>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</si>
  <si>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</si>
  <si>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</si>
  <si>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</si>
  <si>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</si>
  <si>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</si>
  <si>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</si>
  <si>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</si>
  <si>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</si>
  <si>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</si>
  <si>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</si>
  <si>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</si>
  <si>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</si>
  <si>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</si>
  <si>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</si>
  <si>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</si>
  <si>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</si>
  <si>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</si>
  <si>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</si>
  <si>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</si>
  <si>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</si>
  <si>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</si>
  <si>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</si>
  <si>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</si>
  <si>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</si>
  <si>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</si>
  <si>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</si>
  <si>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</si>
  <si>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</si>
  <si>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</si>
  <si>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</si>
  <si>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</si>
  <si>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</si>
  <si>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</si>
  <si>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</si>
  <si>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</si>
  <si>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</si>
  <si>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</si>
  <si>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</si>
  <si>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</si>
  <si>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</si>
  <si>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</si>
  <si>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</si>
  <si>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</si>
  <si>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</si>
  <si>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</si>
  <si>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</si>
  <si>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</si>
  <si>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</si>
  <si>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</si>
  <si>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</si>
  <si>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</si>
  <si>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</si>
  <si>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</si>
  <si>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</si>
  <si>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</si>
  <si>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</si>
  <si>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</si>
  <si>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</si>
  <si>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</si>
  <si>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</si>
  <si>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</si>
  <si>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</si>
  <si>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</si>
  <si>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</si>
  <si>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</si>
  <si>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</si>
  <si>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</si>
  <si>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</si>
  <si>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</si>
  <si>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</si>
  <si>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</si>
  <si>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</si>
  <si>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</si>
  <si>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</si>
  <si>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</si>
  <si>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</si>
  <si>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</si>
  <si>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</si>
  <si>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</si>
  <si>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</si>
  <si>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</si>
  <si>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</si>
  <si>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</si>
  <si>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</si>
  <si>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</si>
  <si>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</si>
  <si>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</si>
  <si>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</si>
  <si>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</si>
  <si>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</si>
  <si>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</si>
  <si>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</si>
  <si>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</si>
  <si>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</si>
  <si>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</si>
  <si>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</si>
  <si>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</si>
  <si>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</si>
  <si>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</si>
  <si>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</si>
  <si>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</si>
  <si>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</si>
  <si>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</si>
  <si>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</si>
  <si>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</si>
  <si>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</si>
  <si>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</si>
  <si>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</si>
  <si>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</si>
  <si>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</si>
  <si>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</si>
  <si>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</si>
  <si>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</si>
  <si>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</si>
  <si>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</si>
  <si>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</si>
  <si>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</si>
  <si>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</si>
  <si>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</si>
  <si>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</si>
  <si>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</si>
  <si>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</si>
  <si>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</si>
  <si>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</si>
  <si>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</si>
  <si>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</si>
  <si>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</si>
  <si>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</si>
  <si>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</si>
  <si>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</si>
  <si>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</si>
  <si>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</si>
  <si>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</si>
  <si>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</si>
  <si>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</si>
  <si>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</si>
  <si>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</si>
  <si>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</si>
  <si>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</si>
  <si>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</si>
  <si>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</si>
  <si>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</si>
  <si>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</si>
  <si>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</si>
  <si>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</si>
  <si>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</si>
  <si>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</si>
  <si>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</si>
  <si>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</si>
  <si>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</si>
  <si>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</si>
  <si>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</si>
  <si>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</si>
  <si>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</si>
  <si>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</si>
  <si>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</si>
  <si>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</si>
  <si>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</si>
  <si>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</si>
  <si>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</si>
  <si>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</si>
  <si>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</si>
  <si>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</si>
  <si>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</si>
  <si>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</si>
  <si>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</si>
  <si>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</si>
  <si>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</si>
  <si>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</si>
  <si>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</si>
  <si>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</si>
  <si>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</si>
  <si>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</si>
  <si>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</si>
  <si>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</si>
  <si>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</si>
  <si>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</si>
  <si>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</si>
  <si>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</si>
  <si>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</si>
  <si>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</si>
  <si>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</si>
  <si>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</si>
  <si>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</si>
  <si>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</si>
  <si>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</si>
  <si>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</si>
  <si>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</si>
  <si>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</si>
  <si>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</si>
  <si>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</si>
  <si>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</si>
  <si>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</si>
  <si>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</si>
  <si>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</si>
  <si>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</si>
  <si>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</si>
  <si>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</si>
  <si>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</si>
  <si>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</si>
  <si>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</si>
  <si>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</si>
  <si>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</si>
  <si>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</si>
  <si>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</si>
  <si>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</si>
  <si>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</si>
  <si>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</si>
  <si>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</si>
  <si>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</si>
  <si>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</si>
  <si>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</si>
  <si>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</si>
  <si>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</si>
  <si>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</si>
  <si>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</si>
  <si>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</si>
  <si>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</si>
  <si>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</si>
  <si>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</si>
  <si>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</si>
  <si>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</si>
  <si>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</si>
  <si>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</si>
  <si>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</si>
  <si>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</si>
  <si>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</si>
  <si>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</si>
  <si>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</si>
  <si>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</si>
  <si>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</si>
  <si>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</si>
  <si>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</si>
  <si>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</si>
  <si>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</si>
  <si>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</si>
  <si>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</si>
  <si>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</si>
  <si>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</si>
  <si>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</si>
  <si>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</si>
  <si>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</si>
  <si>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</si>
  <si>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</si>
  <si>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</si>
  <si>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</si>
  <si>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</si>
  <si>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</si>
  <si>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</si>
  <si>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</si>
  <si>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</si>
  <si>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</si>
  <si>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</si>
  <si>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</si>
  <si>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</si>
  <si>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</si>
  <si>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</si>
  <si>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</si>
  <si>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</si>
  <si>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</si>
  <si>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</si>
  <si>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</si>
  <si>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</si>
  <si>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</si>
  <si>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</si>
  <si>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</si>
  <si>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</si>
  <si>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</si>
  <si>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</si>
  <si>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</si>
  <si>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</si>
  <si>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</si>
  <si>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</si>
  <si>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</si>
  <si>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</si>
  <si>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</si>
  <si>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</si>
  <si>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</si>
  <si>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</si>
  <si>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</si>
  <si>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</si>
  <si>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</si>
  <si>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</si>
  <si>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</si>
  <si>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</si>
  <si>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</si>
  <si>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</si>
  <si>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</si>
  <si>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</si>
  <si>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</si>
  <si>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</si>
  <si>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</si>
  <si>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</si>
  <si>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</si>
  <si>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</si>
  <si>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</si>
  <si>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</si>
  <si>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</si>
  <si>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</si>
  <si>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</si>
  <si>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</si>
  <si>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</si>
  <si>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</si>
  <si>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</si>
  <si>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</si>
  <si>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</si>
  <si>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</si>
  <si>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</si>
  <si>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</si>
  <si>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</si>
  <si>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</si>
  <si>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</si>
  <si>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</si>
  <si>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</si>
  <si>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</si>
  <si>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</si>
  <si>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</si>
  <si>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</si>
  <si>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</si>
  <si>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</si>
  <si>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</si>
  <si>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</si>
  <si>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</si>
  <si>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</si>
  <si>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</si>
  <si>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</si>
  <si>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</si>
  <si>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</si>
  <si>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</si>
  <si>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</si>
  <si>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</si>
  <si>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</si>
  <si>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</si>
  <si>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</si>
  <si>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</si>
  <si>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</si>
  <si>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</si>
  <si>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</si>
  <si>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</si>
  <si>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</si>
  <si>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</si>
  <si>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</si>
  <si>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</si>
  <si>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</si>
  <si>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</si>
  <si>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</si>
  <si>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</si>
  <si>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</si>
  <si>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</si>
  <si>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</si>
  <si>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</si>
  <si>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</si>
  <si>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</si>
  <si>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</si>
  <si>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</si>
  <si>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</si>
  <si>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</si>
  <si>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</si>
  <si>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</si>
  <si>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</si>
  <si>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</si>
  <si>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</si>
  <si>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</si>
  <si>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</si>
  <si>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</si>
  <si>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</si>
  <si>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</si>
  <si>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</si>
  <si>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</si>
  <si>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</si>
  <si>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</si>
  <si>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</si>
  <si>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</si>
  <si>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</si>
  <si>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</si>
  <si>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</si>
  <si>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</si>
  <si>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</si>
  <si>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</si>
  <si>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</si>
  <si>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</si>
  <si>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</si>
  <si>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</si>
  <si>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</si>
  <si>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</si>
  <si>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</si>
  <si>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</si>
  <si>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</si>
  <si>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</si>
  <si>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</si>
  <si>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</si>
  <si>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</si>
  <si>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</si>
  <si>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</si>
  <si>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</si>
  <si>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</si>
  <si>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</si>
  <si>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</si>
  <si>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</si>
  <si>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</si>
  <si>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</si>
  <si>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</si>
  <si>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</si>
  <si>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</si>
  <si>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</si>
  <si>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</si>
  <si>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</si>
  <si>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</si>
  <si>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</si>
  <si>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</si>
  <si>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</si>
  <si>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</si>
  <si>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</si>
  <si>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</si>
  <si>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</si>
  <si>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</si>
  <si>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</si>
  <si>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</si>
  <si>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</si>
  <si>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</si>
  <si>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</si>
  <si>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</si>
  <si>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</si>
  <si>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</si>
  <si>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</si>
  <si>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</si>
  <si>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</si>
  <si>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</si>
  <si>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</si>
  <si>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</si>
  <si>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</si>
  <si>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</si>
  <si>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</si>
  <si>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</si>
  <si>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</si>
  <si>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</si>
  <si>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</si>
  <si>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</si>
  <si>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</si>
  <si>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</si>
  <si>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</si>
  <si>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</si>
  <si>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</si>
  <si>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</si>
  <si>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</si>
  <si>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</si>
  <si>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</si>
  <si>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</si>
  <si>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</si>
  <si>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</si>
  <si>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</si>
  <si>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</si>
  <si>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</si>
  <si>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</si>
  <si>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</si>
  <si>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</si>
  <si>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</si>
  <si>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</si>
  <si>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</si>
  <si>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</si>
  <si>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</si>
  <si>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</si>
  <si>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</si>
  <si>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</si>
  <si>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</si>
  <si>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</si>
  <si>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</si>
  <si>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</si>
  <si>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</si>
  <si>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</si>
  <si>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</si>
  <si>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</si>
  <si>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</si>
  <si>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</si>
  <si>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</si>
  <si>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</si>
  <si>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</si>
  <si>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</si>
  <si>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</si>
  <si>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</si>
  <si>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</si>
  <si>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</si>
  <si>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</si>
  <si>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</si>
  <si>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</si>
  <si>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</si>
  <si>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</si>
  <si>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</si>
  <si>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</si>
  <si>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</si>
  <si>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</si>
  <si>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</si>
  <si>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</si>
  <si>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</si>
  <si>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</si>
  <si>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</si>
  <si>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</si>
  <si>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</si>
  <si>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</si>
  <si>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</si>
  <si>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</si>
  <si>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</si>
  <si>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</si>
  <si>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</si>
  <si>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</si>
  <si>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</si>
  <si>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</si>
  <si>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</si>
  <si>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</si>
  <si>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</si>
  <si>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</si>
  <si>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</si>
  <si>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</si>
  <si>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</si>
  <si>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</si>
  <si>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</si>
  <si>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</si>
  <si>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</si>
  <si>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</si>
  <si>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</si>
  <si>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</si>
  <si>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</si>
  <si>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</si>
  <si>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</si>
  <si>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</si>
  <si>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</si>
  <si>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</si>
  <si>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</si>
  <si>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</si>
  <si>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</si>
  <si>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</si>
  <si>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</si>
  <si>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</si>
  <si>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</si>
  <si>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</si>
  <si>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</si>
  <si>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</si>
  <si>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</si>
  <si>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</si>
  <si>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</si>
  <si>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</si>
  <si>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</si>
  <si>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</si>
  <si>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</si>
  <si>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</si>
  <si>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</si>
  <si>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</si>
  <si>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</si>
  <si>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</si>
  <si>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</si>
  <si>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</si>
  <si>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</si>
  <si>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</si>
  <si>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</si>
  <si>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</si>
  <si>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</si>
  <si>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</si>
  <si>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</si>
  <si>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</si>
  <si>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</si>
  <si>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</si>
  <si>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</si>
  <si>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</si>
  <si>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</si>
  <si>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</si>
  <si>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</si>
  <si>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</si>
  <si>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</si>
  <si>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</si>
  <si>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</si>
  <si>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</si>
  <si>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</si>
  <si>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</si>
  <si>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</si>
  <si>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</si>
  <si>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</si>
  <si>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</si>
  <si>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</si>
  <si>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</si>
  <si>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</si>
  <si>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</si>
  <si>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</si>
  <si>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</si>
  <si>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</si>
  <si>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</si>
  <si>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</si>
  <si>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</si>
  <si>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</si>
  <si>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</si>
  <si>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</si>
  <si>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</si>
  <si>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</si>
  <si>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</si>
  <si>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</si>
  <si>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</si>
  <si>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</si>
  <si>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</si>
  <si>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</si>
  <si>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</si>
  <si>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</si>
  <si>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</si>
  <si>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</si>
  <si>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</si>
  <si>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</si>
  <si>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</si>
  <si>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</si>
  <si>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</si>
  <si>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</si>
  <si>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</si>
  <si>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</si>
  <si>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</si>
  <si>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</si>
  <si>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</si>
  <si>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</si>
  <si>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</si>
  <si>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</si>
  <si>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</si>
  <si>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</si>
  <si>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</si>
  <si>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</si>
  <si>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</si>
  <si>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</si>
  <si>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</si>
  <si>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</si>
  <si>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</si>
  <si>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</si>
  <si>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</si>
  <si>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</si>
  <si>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</si>
  <si>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</si>
  <si>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</si>
  <si>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</si>
  <si>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</si>
  <si>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</si>
  <si>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</si>
  <si>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</si>
  <si>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</si>
  <si>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</si>
  <si>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</si>
  <si>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</si>
  <si>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</si>
  <si>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</si>
  <si>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</si>
  <si>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</si>
  <si>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</si>
  <si>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</si>
  <si>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</si>
  <si>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</si>
  <si>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</si>
  <si>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</si>
  <si>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</si>
  <si>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</si>
  <si>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</si>
  <si>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</si>
  <si>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</si>
  <si>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</si>
  <si>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</si>
  <si>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</si>
  <si>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</si>
  <si>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</si>
  <si>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</si>
  <si>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</si>
  <si>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</si>
  <si>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</si>
  <si>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</si>
  <si>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</si>
  <si>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</si>
  <si>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</si>
  <si>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</si>
  <si>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</si>
  <si>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</si>
  <si>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</si>
  <si>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</si>
  <si>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</si>
  <si>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</si>
  <si>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</si>
  <si>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</si>
  <si>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</si>
  <si>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</si>
  <si>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</si>
  <si>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</si>
  <si>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</si>
  <si>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</si>
  <si>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</si>
  <si>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</si>
  <si>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</si>
  <si>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</si>
  <si>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</si>
  <si>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</si>
  <si>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</si>
  <si>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</si>
  <si>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</si>
  <si>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</si>
  <si>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</si>
  <si>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</si>
  <si>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</si>
  <si>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</si>
  <si>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</si>
  <si>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</si>
  <si>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</si>
  <si>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</si>
  <si>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</si>
  <si>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</si>
  <si>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</si>
  <si>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</si>
  <si>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</si>
  <si>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</si>
  <si>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</si>
  <si>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</si>
  <si>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</si>
  <si>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</si>
  <si>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</si>
  <si>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</si>
  <si>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</si>
  <si>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</si>
  <si>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</si>
  <si>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</si>
  <si>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</si>
  <si>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</si>
  <si>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</si>
  <si>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</si>
  <si>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</si>
  <si>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</si>
  <si>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</si>
  <si>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</si>
  <si>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</si>
  <si>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</si>
  <si>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</si>
  <si>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</si>
  <si>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</si>
  <si>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</si>
  <si>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</si>
  <si>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</si>
  <si>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</si>
  <si>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</si>
  <si>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</si>
  <si>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</si>
  <si>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</si>
  <si>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</si>
  <si>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</si>
  <si>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</si>
  <si>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</si>
  <si>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</si>
  <si>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</si>
  <si>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</si>
  <si>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</si>
  <si>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</si>
  <si>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</si>
  <si>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</si>
  <si>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</si>
  <si>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</si>
  <si>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</si>
  <si>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</si>
  <si>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</si>
  <si>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</si>
  <si>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</si>
  <si>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</si>
  <si>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</si>
  <si>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</si>
  <si>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</si>
  <si>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</si>
  <si>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</si>
  <si>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</si>
  <si>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</si>
  <si>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</si>
  <si>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</si>
  <si>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</si>
  <si>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</si>
  <si>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</si>
  <si>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</si>
  <si>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</si>
  <si>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</si>
  <si>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</si>
  <si>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</si>
  <si>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</si>
  <si>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</si>
  <si>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</si>
  <si>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</si>
  <si>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</si>
  <si>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</si>
  <si>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</si>
  <si>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</si>
  <si>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</si>
  <si>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</si>
  <si>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</si>
  <si>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</si>
  <si>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</si>
  <si>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</si>
  <si>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</si>
  <si>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</si>
  <si>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</si>
  <si>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</si>
  <si>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</si>
  <si>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</si>
  <si>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</si>
  <si>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</si>
  <si>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</si>
  <si>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</si>
  <si>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</si>
  <si>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</si>
  <si>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</si>
  <si>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</si>
  <si>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</si>
  <si>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</si>
  <si>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</si>
  <si>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</si>
  <si>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</si>
  <si>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</si>
  <si>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</si>
  <si>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</si>
  <si>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</si>
  <si>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</si>
  <si>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</si>
  <si>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</si>
  <si>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</si>
  <si>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</si>
  <si>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</si>
  <si>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</si>
  <si>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</si>
  <si>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</si>
  <si>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</si>
  <si>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</si>
  <si>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</si>
  <si>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</si>
  <si>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</si>
  <si>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</si>
  <si>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</si>
  <si>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</si>
  <si>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</si>
  <si>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</si>
  <si>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</si>
  <si>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</si>
  <si>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</si>
  <si>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</si>
  <si>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</si>
  <si>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</si>
  <si>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</si>
  <si>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</si>
  <si>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</si>
  <si>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</si>
  <si>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</si>
  <si>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</si>
  <si>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</si>
  <si>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</si>
  <si>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</si>
  <si>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</si>
  <si>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</si>
  <si>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</si>
  <si>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</si>
  <si>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</si>
  <si>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</si>
  <si>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</si>
  <si>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</si>
  <si>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</si>
  <si>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</si>
  <si>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</si>
  <si>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</si>
  <si>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</si>
  <si>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</si>
  <si>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</si>
  <si>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</si>
  <si>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</si>
  <si>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</si>
  <si>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</si>
  <si>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</si>
  <si>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</si>
  <si>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</si>
  <si>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</si>
  <si>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</si>
  <si>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</si>
  <si>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</si>
  <si>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</si>
  <si>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</si>
  <si>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</si>
  <si>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</si>
  <si>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</si>
  <si>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</si>
  <si>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</si>
  <si>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</si>
  <si>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</si>
  <si>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</si>
  <si>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</si>
  <si>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</si>
  <si>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</si>
  <si>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</si>
  <si>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</si>
  <si>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</si>
  <si>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</si>
  <si>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</si>
  <si>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</si>
  <si>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</si>
  <si>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</si>
  <si>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</si>
  <si>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</si>
  <si>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</si>
  <si>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</si>
  <si>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</si>
  <si>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</si>
  <si>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</si>
  <si>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</si>
  <si>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</si>
  <si>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</si>
  <si>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</si>
  <si>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</si>
  <si>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</si>
  <si>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</si>
  <si>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</si>
  <si>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</si>
  <si>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</si>
  <si>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</si>
  <si>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</si>
  <si>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</si>
  <si>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</si>
  <si>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</si>
  <si>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</si>
  <si>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</si>
  <si>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</si>
  <si>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</si>
  <si>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</si>
  <si>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</si>
  <si>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</si>
  <si>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</si>
  <si>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</si>
  <si>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</si>
  <si>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</si>
  <si>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</si>
  <si>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</si>
  <si>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</si>
  <si>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</si>
  <si>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</si>
  <si>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</si>
  <si>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</si>
  <si>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</si>
  <si>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</si>
  <si>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</si>
  <si>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</si>
  <si>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</si>
  <si>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</si>
  <si>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</si>
  <si>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</si>
  <si>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</si>
  <si>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</si>
  <si>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</si>
  <si>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</si>
  <si>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</si>
  <si>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</si>
  <si>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</si>
  <si>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</si>
  <si>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</si>
  <si>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</si>
  <si>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</si>
  <si>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</si>
  <si>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</si>
  <si>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</si>
  <si>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</si>
  <si>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</si>
  <si>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</si>
  <si>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</si>
  <si>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</si>
  <si>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</si>
  <si>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</si>
  <si>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</si>
  <si>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</si>
  <si>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</si>
  <si>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</si>
  <si>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</si>
  <si>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</si>
  <si>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</si>
  <si>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</si>
  <si>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</si>
  <si>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</si>
  <si>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</si>
  <si>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</si>
  <si>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</si>
  <si>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</si>
  <si>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</si>
  <si>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</si>
  <si>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</si>
  <si>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</si>
  <si>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</si>
  <si>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</si>
  <si>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</si>
  <si>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</si>
  <si>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</si>
  <si>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</si>
  <si>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</si>
  <si>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</si>
  <si>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</si>
  <si>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</si>
  <si>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</si>
  <si>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</si>
  <si>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</si>
  <si>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</si>
  <si>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</si>
  <si>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</si>
  <si>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</si>
  <si>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</si>
  <si>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</si>
  <si>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</si>
  <si>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</si>
  <si>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</si>
  <si>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</si>
  <si>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</si>
  <si>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</si>
  <si>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</si>
  <si>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</si>
  <si>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</si>
  <si>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</si>
  <si>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</si>
  <si>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</si>
  <si>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</si>
  <si>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</si>
  <si>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</si>
  <si>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</si>
  <si>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</si>
  <si>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</si>
  <si>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</si>
  <si>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</si>
  <si>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</si>
  <si>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</si>
  <si>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</si>
  <si>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</si>
  <si>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</si>
  <si>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</si>
  <si>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</si>
  <si>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</si>
  <si>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</si>
  <si>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</si>
  <si>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</si>
  <si>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</si>
  <si>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</si>
  <si>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</si>
  <si>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</si>
  <si>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</si>
  <si>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</si>
  <si>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</si>
  <si>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</si>
  <si>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</si>
  <si>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</si>
  <si>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</si>
  <si>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</si>
  <si>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</si>
  <si>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</si>
  <si>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</si>
  <si>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</si>
  <si>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</si>
  <si>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</si>
  <si>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</si>
  <si>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</si>
  <si>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</si>
  <si>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</si>
  <si>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</si>
  <si>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</si>
  <si>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</si>
  <si>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</si>
  <si>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</si>
  <si>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</si>
  <si>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</si>
  <si>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</si>
  <si>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</si>
  <si>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</si>
  <si>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</si>
  <si>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</si>
  <si>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</si>
  <si>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</si>
  <si>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</si>
  <si>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</si>
  <si>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</si>
  <si>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</si>
  <si>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</si>
  <si>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</si>
  <si>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</si>
  <si>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</si>
  <si>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</si>
  <si>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</si>
  <si>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</si>
  <si>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</si>
  <si>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</si>
  <si>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</si>
  <si>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</si>
  <si>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</si>
  <si>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</si>
  <si>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</si>
  <si>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</si>
  <si>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</si>
  <si>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</si>
  <si>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</si>
  <si>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</si>
  <si>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</si>
  <si>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</si>
  <si>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</si>
  <si>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</si>
  <si>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</si>
  <si>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</si>
  <si>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</si>
  <si>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</si>
  <si>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</si>
  <si>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</si>
  <si>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</si>
  <si>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</si>
  <si>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</si>
  <si>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</si>
  <si>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</si>
  <si>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</si>
  <si>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</si>
  <si>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</si>
  <si>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</si>
  <si>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</si>
  <si>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</si>
  <si>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</si>
  <si>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</si>
  <si>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</si>
  <si>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</si>
  <si>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</si>
  <si>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</si>
  <si>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</si>
  <si>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</si>
  <si>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</si>
  <si>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</si>
  <si>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</si>
  <si>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</si>
  <si>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</si>
  <si>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</si>
  <si>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</si>
  <si>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</si>
  <si>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</si>
  <si>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</si>
  <si>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</si>
  <si>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</si>
  <si>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</si>
  <si>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</si>
  <si>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</si>
  <si>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</si>
  <si>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</si>
  <si>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</si>
  <si>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</si>
  <si>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</si>
  <si>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</si>
  <si>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</si>
  <si>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</si>
  <si>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</si>
  <si>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</si>
  <si>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</si>
  <si>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</si>
  <si>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</si>
  <si>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</si>
  <si>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</si>
  <si>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</si>
  <si>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</si>
  <si>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</si>
  <si>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</si>
  <si>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</si>
  <si>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</si>
  <si>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</si>
  <si>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</si>
  <si>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</si>
  <si>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</si>
  <si>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</si>
  <si>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</si>
  <si>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</si>
  <si>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</si>
  <si>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</si>
  <si>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</si>
  <si>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</si>
  <si>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</si>
  <si>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</si>
  <si>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</si>
  <si>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</si>
  <si>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</si>
  <si>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</si>
  <si>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</si>
  <si>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</si>
  <si>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</si>
  <si>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</si>
  <si>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</si>
  <si>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</si>
  <si>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</si>
  <si>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</si>
  <si>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</si>
  <si>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</si>
  <si>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</si>
  <si>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</si>
  <si>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</si>
  <si>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</si>
  <si>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</si>
  <si>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</si>
  <si>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</si>
  <si>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</si>
  <si>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</si>
  <si>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</si>
  <si>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</si>
  <si>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</si>
  <si>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</si>
  <si>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</si>
  <si>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</si>
  <si>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</si>
  <si>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</si>
  <si>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</si>
  <si>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</si>
  <si>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</si>
  <si>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</si>
  <si>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</si>
  <si>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</si>
  <si>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</si>
  <si>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</si>
  <si>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</si>
  <si>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</si>
  <si>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</si>
  <si>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</si>
  <si>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</si>
  <si>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</si>
  <si>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</si>
  <si>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</si>
  <si>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</si>
  <si>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</si>
  <si>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</si>
  <si>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</si>
  <si>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</si>
  <si>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</si>
  <si>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</si>
  <si>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</si>
  <si>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</si>
  <si>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</si>
  <si>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</si>
  <si>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</si>
  <si>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</si>
  <si>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</si>
  <si>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</si>
  <si>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</si>
  <si>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</si>
  <si>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</si>
  <si>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</si>
  <si>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</si>
  <si>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</si>
  <si>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</si>
  <si>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</si>
  <si>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</si>
  <si>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</si>
  <si>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</si>
  <si>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</si>
  <si>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</si>
  <si>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</si>
  <si>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</si>
  <si>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</si>
  <si>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</si>
  <si>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</si>
  <si>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</si>
  <si>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</si>
  <si>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</si>
  <si>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</si>
  <si>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</si>
  <si>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</si>
  <si>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</si>
  <si>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</si>
  <si>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</si>
  <si>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</si>
  <si>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</si>
  <si>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</si>
  <si>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</si>
  <si>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</si>
  <si>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</si>
  <si>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</si>
  <si>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</si>
  <si>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</si>
  <si>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</si>
  <si>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</si>
  <si>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</si>
  <si>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</si>
  <si>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</si>
  <si>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</si>
  <si>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</si>
  <si>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</si>
  <si>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</si>
  <si>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</si>
  <si>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</si>
  <si>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</si>
  <si>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</si>
  <si>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</si>
  <si>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</si>
  <si>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</si>
  <si>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</si>
  <si>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</si>
  <si>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</si>
  <si>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</si>
  <si>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</si>
  <si>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</si>
  <si>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</si>
  <si>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</si>
  <si>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</si>
  <si>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</si>
  <si>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</si>
  <si>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</si>
  <si>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</si>
  <si>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</si>
  <si>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</si>
  <si>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</si>
  <si>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</si>
  <si>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</si>
  <si>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</si>
  <si>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</si>
  <si>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</si>
  <si>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</si>
  <si>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</si>
  <si>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</si>
  <si>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</si>
  <si>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</si>
  <si>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</si>
  <si>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</si>
  <si>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</si>
  <si>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</si>
  <si>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</si>
  <si>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</si>
  <si>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</si>
  <si>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</si>
  <si>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</si>
  <si>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</si>
  <si>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</si>
  <si>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</si>
  <si>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</si>
  <si>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</si>
  <si>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</si>
  <si>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</si>
  <si>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</si>
  <si>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</si>
  <si>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</si>
  <si>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</si>
  <si>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</si>
  <si>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</si>
  <si>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</si>
  <si>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</si>
  <si>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</si>
  <si>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</si>
  <si>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</si>
  <si>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</si>
  <si>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</si>
  <si>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</si>
  <si>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</si>
  <si>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</si>
  <si>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</si>
  <si>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</si>
  <si>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</si>
  <si>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</si>
  <si>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</si>
  <si>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</si>
  <si>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</si>
  <si>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</si>
  <si>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</si>
  <si>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</si>
  <si>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</si>
  <si>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</si>
  <si>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</si>
  <si>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</si>
  <si>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</si>
  <si>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</si>
  <si>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</si>
  <si>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</si>
  <si>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</si>
  <si>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</si>
  <si>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</si>
  <si>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</si>
  <si>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</si>
  <si>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</si>
  <si>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</si>
  <si>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</si>
  <si>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</si>
  <si>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</si>
  <si>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</si>
  <si>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</si>
  <si>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</si>
  <si>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</si>
  <si>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</si>
  <si>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</si>
  <si>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</si>
  <si>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</si>
  <si>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</si>
  <si>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</si>
  <si>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</si>
  <si>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</si>
  <si>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</si>
  <si>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</si>
  <si>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</si>
  <si>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</si>
  <si>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</si>
  <si>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</si>
  <si>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</si>
  <si>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</si>
  <si>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</si>
  <si>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</si>
  <si>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</si>
  <si>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</si>
  <si>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</si>
  <si>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</si>
  <si>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</si>
  <si>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</si>
  <si>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</si>
  <si>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</si>
  <si>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</si>
  <si>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</si>
  <si>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</si>
  <si>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</si>
  <si>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</si>
  <si>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</si>
  <si>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</si>
  <si>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</si>
  <si>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</si>
  <si>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</si>
  <si>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</si>
  <si>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</si>
  <si>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</si>
  <si>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</si>
  <si>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</si>
  <si>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</si>
  <si>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</si>
  <si>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</si>
  <si>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</si>
  <si>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</si>
  <si>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</si>
  <si>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</si>
  <si>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</si>
  <si>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</si>
  <si>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</si>
  <si>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</si>
  <si>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</si>
  <si>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</si>
  <si>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</si>
  <si>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</si>
  <si>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</si>
  <si>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</si>
  <si>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</si>
  <si>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</si>
  <si>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</si>
  <si>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</si>
  <si>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</si>
  <si>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</si>
  <si>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</si>
  <si>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</si>
  <si>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</si>
  <si>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</si>
  <si>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</si>
  <si>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</si>
  <si>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</si>
  <si>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</si>
  <si>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</si>
  <si>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</si>
  <si>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</si>
  <si>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</si>
  <si>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</si>
  <si>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</si>
  <si>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</si>
  <si>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</si>
  <si>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</si>
  <si>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</si>
  <si>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</si>
  <si>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</si>
  <si>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</si>
  <si>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</si>
  <si>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</si>
  <si>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</si>
  <si>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</si>
  <si>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</si>
  <si>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</si>
  <si>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</si>
  <si>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</si>
  <si>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</si>
  <si>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</si>
  <si>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</si>
  <si>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</si>
  <si>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</si>
  <si>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</si>
  <si>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</si>
  <si>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</si>
  <si>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</si>
  <si>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</si>
  <si>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</si>
  <si>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</si>
  <si>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</si>
  <si>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</si>
  <si>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</si>
  <si>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</si>
  <si>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</si>
  <si>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</si>
  <si>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</si>
  <si>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</si>
  <si>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</si>
  <si>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</si>
  <si>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</si>
  <si>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</si>
  <si>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</si>
  <si>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</si>
  <si>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</si>
  <si>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</si>
  <si>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</si>
  <si>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</si>
  <si>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</si>
  <si>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</si>
  <si>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</si>
  <si>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</si>
  <si>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</si>
  <si>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</si>
  <si>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</si>
  <si>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</si>
  <si>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</si>
  <si>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</si>
  <si>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</si>
  <si>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</si>
  <si>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</si>
  <si>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</si>
  <si>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</si>
  <si>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</si>
  <si>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</si>
  <si>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</si>
  <si>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</si>
  <si>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</si>
  <si>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</si>
  <si>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</si>
  <si>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</si>
  <si>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</si>
  <si>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</si>
  <si>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</si>
  <si>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</si>
  <si>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</si>
  <si>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</si>
  <si>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</si>
  <si>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</si>
  <si>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</si>
  <si>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</si>
  <si>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</si>
  <si>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</si>
  <si>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</si>
  <si>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</si>
  <si>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</si>
  <si>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</si>
  <si>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</si>
  <si>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</si>
  <si>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</si>
  <si>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</si>
  <si>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</si>
  <si>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</si>
  <si>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</si>
  <si>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</si>
  <si>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</si>
  <si>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</si>
  <si>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</si>
  <si>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</si>
  <si>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</si>
  <si>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</si>
  <si>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</si>
  <si>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</si>
  <si>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</si>
  <si>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</si>
  <si>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</si>
  <si>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</si>
  <si>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</si>
  <si>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</si>
  <si>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</si>
  <si>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</si>
  <si>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</si>
  <si>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</si>
  <si>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</si>
  <si>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</si>
  <si>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</si>
  <si>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</si>
  <si>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</si>
  <si>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</si>
  <si>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</si>
  <si>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</si>
  <si>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</si>
  <si>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</si>
  <si>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</si>
  <si>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</si>
  <si>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</si>
  <si>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</si>
  <si>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</si>
  <si>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</si>
  <si>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</si>
  <si>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</si>
  <si>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</si>
  <si>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</si>
  <si>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</si>
  <si>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</si>
  <si>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</si>
  <si>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</si>
  <si>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</si>
  <si>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</si>
  <si>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</si>
  <si>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</si>
  <si>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</si>
  <si>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</si>
  <si>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</si>
  <si>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</si>
  <si>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</si>
  <si>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</si>
  <si>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</si>
  <si>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</si>
  <si>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</si>
  <si>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</si>
  <si>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</si>
  <si>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</si>
  <si>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</si>
  <si>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</si>
  <si>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</si>
  <si>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</si>
  <si>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</si>
  <si>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</si>
  <si>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</si>
  <si>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</si>
  <si>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</si>
  <si>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</si>
  <si>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</si>
  <si>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</si>
  <si>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</si>
  <si>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</si>
  <si>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</si>
  <si>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</si>
  <si>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</si>
  <si>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</si>
  <si>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</si>
  <si>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</si>
  <si>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</si>
  <si>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</si>
  <si>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</si>
  <si>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</si>
  <si>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</si>
  <si>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</si>
  <si>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</si>
  <si>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</si>
  <si>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</si>
  <si>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</si>
  <si>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</si>
  <si>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</si>
  <si>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</si>
  <si>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</si>
  <si>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</si>
  <si>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</si>
  <si>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</si>
  <si>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</si>
  <si>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</si>
  <si>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</si>
  <si>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</si>
  <si>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</si>
  <si>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</si>
  <si>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</si>
  <si>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</si>
  <si>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</si>
  <si>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</si>
  <si>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</si>
  <si>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</si>
  <si>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</si>
  <si>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</si>
  <si>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</si>
  <si>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</si>
  <si>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</si>
  <si>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</si>
  <si>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</si>
  <si>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</si>
  <si>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</si>
  <si>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</si>
  <si>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</si>
  <si>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</si>
  <si>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</si>
  <si>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</si>
  <si>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</si>
  <si>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</si>
  <si>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</si>
  <si>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</si>
  <si>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</si>
  <si>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</si>
  <si>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</si>
  <si>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</si>
  <si>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</si>
  <si>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</si>
  <si>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</si>
  <si>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</si>
  <si>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</si>
  <si>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</si>
  <si>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</si>
  <si>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</si>
  <si>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</si>
  <si>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</si>
  <si>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</si>
  <si>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</si>
  <si>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</si>
  <si>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</si>
  <si>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</si>
  <si>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</si>
  <si>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</si>
  <si>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</si>
  <si>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</si>
  <si>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</si>
  <si>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</si>
  <si>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</si>
  <si>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</si>
  <si>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</si>
  <si>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</si>
  <si>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</si>
  <si>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</si>
  <si>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</si>
  <si>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</si>
  <si>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</si>
  <si>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</si>
  <si>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</si>
  <si>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</si>
  <si>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</si>
  <si>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</si>
  <si>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</si>
  <si>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</si>
  <si>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</si>
  <si>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</si>
  <si>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</si>
  <si>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</si>
  <si>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</si>
  <si>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</si>
  <si>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</si>
  <si>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</si>
  <si>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</si>
  <si>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</si>
  <si>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</si>
  <si>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</si>
  <si>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</si>
  <si>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</si>
  <si>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</si>
  <si>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</si>
  <si>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</si>
  <si>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</si>
  <si>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</si>
  <si>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</si>
  <si>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</si>
  <si>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</si>
  <si>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</si>
  <si>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</si>
  <si>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</si>
  <si>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</si>
  <si>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</si>
  <si>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</si>
  <si>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</si>
  <si>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</si>
  <si>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</si>
  <si>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</si>
  <si>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</si>
  <si>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</si>
  <si>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</si>
  <si>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</si>
  <si>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</si>
  <si>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</si>
  <si>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</si>
  <si>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</si>
  <si>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</si>
  <si>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</si>
  <si>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</si>
  <si>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</si>
  <si>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</si>
  <si>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</si>
  <si>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</si>
  <si>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</si>
  <si>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</si>
  <si>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</si>
  <si>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</si>
  <si>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</si>
  <si>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</si>
  <si>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</si>
  <si>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</si>
  <si>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</si>
  <si>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</si>
  <si>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</si>
  <si>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</si>
  <si>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</si>
  <si>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</si>
  <si>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</si>
  <si>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</si>
  <si>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</si>
  <si>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</si>
  <si>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</si>
  <si>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</si>
  <si>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</si>
  <si>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</si>
  <si>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</si>
  <si>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</si>
  <si>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</si>
  <si>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</si>
  <si>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</si>
  <si>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</si>
  <si>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</si>
  <si>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</si>
  <si>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</si>
  <si>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</si>
  <si>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</si>
  <si>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</si>
  <si>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</si>
  <si>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</si>
  <si>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</si>
  <si>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</si>
  <si>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</si>
  <si>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</si>
  <si>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</si>
  <si>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</si>
  <si>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</si>
  <si>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</si>
  <si>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</si>
  <si>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</si>
  <si>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</si>
  <si>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</si>
  <si>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</si>
  <si>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</si>
  <si>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</si>
  <si>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</si>
  <si>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</si>
  <si>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</si>
  <si>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</si>
  <si>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</si>
  <si>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</si>
  <si>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</si>
  <si>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</si>
  <si>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</si>
  <si>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</si>
  <si>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</si>
  <si>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</si>
  <si>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</si>
  <si>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</si>
  <si>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</si>
  <si>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</si>
  <si>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</si>
  <si>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</si>
  <si>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</si>
  <si>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</si>
  <si>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</si>
  <si>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</si>
  <si>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</si>
  <si>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</si>
  <si>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</si>
  <si>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</si>
  <si>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</si>
  <si>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</si>
  <si>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</si>
  <si>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</si>
  <si>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</si>
  <si>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</si>
  <si>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</si>
  <si>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</si>
  <si>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</si>
  <si>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</si>
  <si>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</si>
  <si>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</si>
  <si>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</si>
  <si>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</si>
  <si>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</si>
  <si>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</si>
  <si>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</si>
  <si>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</si>
  <si>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</si>
  <si>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</si>
  <si>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</si>
  <si>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</si>
  <si>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</si>
  <si>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</si>
  <si>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</si>
  <si>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</si>
  <si>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</si>
  <si>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</si>
  <si>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</si>
  <si>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</si>
  <si>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</si>
  <si>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</si>
  <si>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</si>
  <si>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</si>
  <si>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</si>
  <si>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</si>
  <si>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</si>
  <si>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</si>
  <si>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</si>
  <si>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</si>
  <si>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</si>
  <si>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</si>
  <si>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</si>
  <si>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</si>
  <si>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</si>
  <si>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</si>
  <si>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</si>
  <si>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</si>
  <si>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</si>
  <si>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</si>
  <si>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</si>
  <si>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</si>
  <si>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</si>
  <si>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</si>
  <si>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</si>
  <si>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</si>
  <si>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</si>
  <si>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</si>
  <si>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</si>
  <si>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</si>
  <si>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</si>
  <si>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</si>
  <si>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</si>
  <si>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</si>
  <si>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</si>
  <si>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</si>
  <si>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</si>
  <si>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</si>
  <si>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</si>
  <si>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</si>
  <si>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</si>
  <si>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</si>
  <si>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</si>
  <si>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</si>
  <si>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</si>
  <si>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</si>
  <si>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</si>
  <si>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</si>
  <si>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</si>
  <si>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</si>
  <si>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</si>
  <si>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</si>
  <si>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</si>
  <si>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</si>
  <si>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</si>
  <si>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</si>
  <si>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</si>
  <si>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</si>
  <si>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</si>
  <si>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</si>
  <si>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</si>
  <si>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</si>
  <si>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</si>
  <si>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</si>
  <si>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</si>
  <si>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</si>
  <si>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</si>
  <si>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</si>
  <si>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</si>
  <si>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</si>
  <si>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</si>
  <si>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</si>
  <si>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</si>
  <si>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</si>
  <si>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</si>
  <si>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</si>
  <si>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</si>
  <si>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</si>
  <si>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</si>
  <si>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</si>
  <si>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</si>
  <si>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</si>
  <si>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</si>
  <si>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</si>
  <si>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</si>
  <si>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</si>
  <si>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</si>
  <si>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</si>
  <si>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</si>
  <si>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</si>
  <si>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</si>
  <si>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</si>
  <si>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</si>
  <si>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</si>
  <si>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</si>
  <si>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</si>
  <si>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</si>
  <si>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</si>
  <si>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</si>
  <si>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</si>
  <si>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</si>
  <si>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</si>
  <si>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</si>
  <si>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</si>
  <si>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</si>
  <si>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</si>
  <si>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</si>
  <si>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</si>
  <si>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</si>
  <si>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</si>
  <si>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</si>
  <si>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</si>
  <si>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</si>
  <si>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</si>
  <si>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</si>
  <si>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</si>
  <si>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</si>
  <si>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</si>
  <si>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</si>
  <si>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</si>
  <si>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</si>
  <si>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</si>
  <si>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</si>
  <si>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</si>
  <si>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</si>
  <si>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</si>
  <si>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</si>
  <si>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</si>
  <si>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</si>
  <si>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</si>
  <si>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</si>
  <si>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</si>
  <si>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</si>
  <si>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</si>
  <si>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</si>
  <si>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</si>
  <si>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</si>
  <si>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</si>
  <si>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</si>
  <si>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</si>
  <si>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</si>
  <si>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</si>
  <si>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</si>
  <si>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</si>
  <si>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</si>
  <si>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</si>
  <si>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</si>
  <si>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</si>
  <si>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</si>
  <si>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</si>
  <si>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</si>
  <si>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</si>
  <si>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</si>
  <si>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</si>
  <si>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</si>
  <si>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</si>
  <si>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</si>
  <si>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</si>
  <si>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</si>
  <si>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</si>
  <si>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</si>
  <si>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</si>
  <si>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</si>
  <si>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</si>
  <si>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</si>
  <si>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</si>
  <si>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</si>
  <si>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</si>
  <si>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</si>
  <si>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</si>
  <si>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</si>
  <si>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</si>
  <si>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</si>
  <si>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</si>
  <si>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</si>
  <si>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</si>
  <si>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</si>
  <si>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</si>
  <si>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</si>
  <si>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</si>
  <si>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</si>
  <si>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</si>
  <si>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</si>
  <si>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</si>
  <si>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</si>
  <si>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</si>
  <si>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</si>
  <si>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</si>
  <si>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</si>
  <si>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</si>
  <si>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</si>
  <si>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</si>
  <si>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</si>
  <si>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</si>
  <si>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</si>
  <si>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</si>
  <si>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</si>
  <si>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</si>
  <si>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</si>
  <si>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</si>
  <si>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</si>
  <si>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</si>
  <si>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</si>
  <si>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</si>
  <si>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</si>
  <si>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</si>
  <si>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</si>
  <si>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</si>
  <si>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</si>
  <si>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</si>
  <si>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</si>
  <si>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</si>
  <si>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</si>
  <si>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</si>
  <si>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</si>
  <si>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</si>
  <si>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</si>
  <si>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</si>
  <si>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</si>
  <si>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</si>
  <si>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</si>
  <si>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</si>
  <si>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</si>
  <si>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</si>
  <si>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</si>
  <si>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</si>
  <si>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</si>
  <si>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</si>
  <si>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</si>
  <si>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</si>
  <si>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</si>
  <si>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</si>
  <si>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</si>
  <si>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</si>
  <si>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</si>
  <si>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</si>
  <si>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</si>
  <si>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</si>
  <si>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</si>
  <si>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</si>
  <si>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</si>
  <si>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</si>
  <si>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</si>
  <si>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</si>
  <si>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</si>
  <si>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</si>
  <si>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</si>
  <si>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</si>
  <si>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</si>
  <si>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</si>
  <si>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</si>
  <si>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</si>
  <si>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</si>
  <si>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</si>
  <si>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</si>
  <si>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</si>
  <si>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</si>
  <si>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</si>
  <si>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</si>
  <si>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</si>
  <si>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</si>
  <si>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</si>
  <si>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</si>
  <si>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</si>
  <si>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</si>
  <si>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</si>
  <si>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</si>
  <si>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</si>
  <si>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</si>
  <si>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</si>
  <si>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</si>
  <si>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</si>
  <si>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</si>
  <si>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</si>
  <si>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</si>
  <si>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</si>
  <si>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</si>
  <si>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</si>
  <si>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</si>
  <si>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</si>
  <si>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</si>
  <si>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</si>
  <si>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</si>
  <si>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</si>
  <si>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</si>
  <si>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</si>
  <si>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</si>
  <si>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</si>
  <si>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</si>
  <si>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</si>
  <si>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</si>
  <si>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</si>
  <si>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</si>
  <si>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</si>
  <si>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</si>
  <si>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</si>
  <si>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</si>
  <si>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</si>
  <si>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</si>
  <si>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</si>
  <si>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</si>
  <si>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</si>
  <si>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</si>
  <si>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</si>
  <si>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</si>
  <si>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</si>
  <si>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</si>
  <si>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</si>
  <si>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</si>
  <si>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</si>
  <si>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</si>
  <si>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</si>
  <si>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</si>
  <si>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</si>
  <si>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</si>
  <si>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</si>
  <si>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</si>
  <si>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</si>
  <si>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</si>
  <si>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</si>
  <si>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</si>
  <si>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</si>
  <si>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</si>
  <si>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</si>
  <si>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</si>
  <si>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</si>
  <si>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</si>
  <si>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</si>
  <si>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</si>
  <si>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</si>
  <si>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</si>
  <si>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</si>
  <si>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</si>
  <si>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</si>
  <si>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</si>
  <si>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</si>
  <si>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</si>
  <si>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</si>
  <si>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</si>
  <si>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</si>
  <si>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</si>
  <si>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</si>
  <si>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</si>
  <si>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</si>
  <si>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</si>
  <si>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</si>
  <si>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</si>
  <si>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</si>
  <si>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</si>
  <si>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</si>
  <si>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</si>
  <si>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</si>
  <si>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</si>
  <si>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</si>
  <si>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</si>
  <si>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</si>
  <si>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</si>
  <si>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</si>
  <si>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</si>
  <si>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</si>
  <si>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</si>
  <si>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</si>
  <si>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</si>
  <si>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</si>
  <si>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</si>
  <si>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</si>
  <si>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</si>
  <si>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</si>
  <si>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</si>
  <si>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</si>
  <si>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</si>
  <si>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</si>
  <si>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</si>
  <si>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</si>
  <si>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</si>
  <si>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</si>
  <si>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</si>
  <si>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</si>
  <si>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</si>
  <si>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</si>
  <si>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</si>
  <si>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</si>
  <si>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</si>
  <si>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</si>
  <si>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</si>
  <si>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</si>
  <si>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</si>
  <si>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</si>
  <si>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</si>
  <si>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</si>
  <si>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</si>
  <si>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</si>
  <si>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</si>
  <si>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</si>
  <si>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</si>
  <si>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</si>
  <si>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</si>
  <si>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</si>
  <si>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</si>
  <si>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</si>
  <si>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</si>
  <si>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</si>
  <si>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</si>
  <si>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</si>
  <si>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</si>
  <si>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</si>
  <si>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</si>
  <si>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</si>
  <si>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</si>
  <si>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</si>
  <si>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</si>
  <si>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</si>
  <si>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</si>
  <si>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</si>
  <si>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</si>
  <si>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</si>
  <si>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</si>
  <si>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</si>
  <si>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</si>
  <si>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</si>
  <si>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</si>
  <si>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</si>
  <si>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</si>
  <si>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</si>
  <si>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</si>
  <si>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</si>
  <si>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</si>
  <si>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</si>
  <si>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</si>
  <si>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</si>
  <si>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</si>
  <si>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</si>
  <si>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</si>
  <si>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</si>
  <si>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</si>
  <si>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</si>
  <si>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</si>
  <si>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</si>
  <si>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</si>
  <si>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</si>
  <si>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</si>
  <si>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</si>
  <si>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</si>
  <si>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</si>
  <si>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</si>
  <si>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</si>
  <si>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</si>
  <si>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</si>
  <si>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</si>
  <si>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</si>
  <si>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</si>
  <si>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</si>
  <si>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</si>
  <si>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</si>
  <si>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</si>
  <si>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</si>
  <si>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</si>
  <si>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</si>
  <si>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</si>
  <si>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</si>
  <si>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</si>
  <si>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</si>
  <si>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</si>
  <si>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</si>
  <si>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</si>
  <si>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</si>
  <si>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</si>
  <si>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</si>
  <si>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</si>
  <si>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</si>
  <si>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</si>
  <si>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</si>
  <si>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</si>
  <si>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</si>
  <si>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</si>
  <si>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</si>
  <si>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</si>
  <si>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</si>
  <si>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</si>
  <si>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</si>
  <si>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</si>
  <si>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</si>
  <si>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</si>
  <si>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</si>
  <si>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</si>
  <si>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</si>
  <si>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</si>
  <si>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</si>
  <si>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</si>
  <si>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</si>
  <si>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</si>
  <si>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</si>
  <si>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</si>
  <si>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</si>
  <si>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</si>
  <si>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</si>
  <si>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</si>
  <si>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</si>
  <si>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</si>
  <si>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</si>
  <si>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</si>
  <si>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</si>
  <si>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</si>
  <si>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</si>
  <si>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</si>
  <si>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</si>
  <si>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</si>
  <si>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</si>
  <si>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</si>
  <si>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</si>
  <si>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</si>
  <si>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</si>
  <si>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</si>
  <si>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</si>
  <si>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</si>
  <si>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</si>
  <si>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</si>
  <si>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</si>
  <si>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</si>
  <si>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</si>
  <si>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</si>
  <si>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</si>
  <si>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</si>
  <si>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</si>
  <si>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</si>
  <si>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</si>
  <si>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</si>
  <si>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</si>
  <si>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</si>
  <si>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</si>
  <si>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</si>
  <si>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</si>
  <si>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</si>
  <si>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</si>
  <si>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</si>
  <si>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</si>
  <si>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</si>
  <si>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</si>
  <si>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</si>
  <si>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</si>
  <si>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</si>
  <si>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</si>
  <si>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</si>
  <si>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</si>
  <si>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</si>
  <si>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</si>
  <si>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</si>
  <si>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</si>
  <si>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</si>
  <si>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</si>
  <si>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</si>
  <si>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</si>
  <si>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</si>
  <si>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</si>
  <si>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</si>
  <si>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</si>
  <si>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</si>
  <si>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</si>
  <si>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</si>
  <si>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</si>
  <si>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</si>
  <si>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</si>
  <si>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</si>
  <si>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</si>
  <si>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</si>
  <si>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</si>
  <si>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</si>
  <si>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</si>
  <si>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</si>
  <si>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</si>
  <si>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</si>
  <si>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</si>
  <si>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</si>
  <si>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</si>
  <si>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</si>
  <si>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</si>
  <si>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</si>
  <si>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</si>
  <si>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</si>
  <si>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</si>
  <si>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</si>
  <si>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</si>
  <si>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</si>
  <si>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</si>
  <si>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</si>
  <si>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</si>
  <si>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</si>
  <si>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</si>
  <si>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</si>
  <si>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</si>
  <si>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</si>
  <si>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</si>
  <si>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</si>
  <si>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</si>
  <si>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</si>
  <si>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</si>
  <si>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</si>
  <si>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</si>
  <si>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</si>
  <si>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</si>
  <si>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</si>
  <si>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</si>
  <si>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</si>
  <si>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</si>
  <si>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</si>
  <si>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</si>
  <si>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</si>
  <si>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</si>
  <si>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</si>
  <si>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</si>
  <si>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</si>
  <si>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</si>
  <si>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</si>
  <si>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</si>
  <si>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</si>
  <si>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</si>
  <si>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</si>
  <si>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</si>
  <si>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</si>
  <si>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</si>
  <si>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</si>
  <si>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</si>
  <si>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</si>
  <si>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</si>
  <si>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</si>
  <si>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</si>
  <si>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</si>
  <si>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</si>
  <si>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</si>
  <si>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</si>
  <si>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</si>
  <si>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</si>
  <si>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</si>
  <si>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</si>
  <si>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</si>
  <si>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</si>
  <si>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</si>
  <si>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</si>
  <si>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</si>
  <si>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</si>
  <si>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</si>
  <si>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</si>
  <si>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</si>
  <si>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</si>
  <si>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</si>
  <si>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</si>
  <si>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</si>
  <si>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</si>
  <si>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</si>
  <si>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</si>
  <si>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</si>
  <si>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</si>
  <si>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</si>
  <si>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</si>
  <si>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</si>
  <si>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</si>
  <si>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</si>
  <si>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</si>
  <si>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</si>
  <si>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</si>
  <si>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</si>
  <si>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</si>
  <si>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</si>
  <si>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</si>
  <si>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</si>
  <si>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</si>
  <si>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</si>
  <si>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</si>
  <si>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</si>
  <si>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</si>
  <si>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</si>
  <si>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</si>
  <si>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</si>
  <si>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</si>
  <si>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</si>
  <si>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</si>
  <si>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</si>
  <si>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</si>
  <si>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</si>
  <si>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</si>
  <si>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</si>
  <si>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</si>
  <si>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</si>
  <si>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</si>
  <si>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</si>
  <si>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</si>
  <si>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</si>
  <si>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</si>
  <si>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</si>
  <si>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</si>
  <si>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</si>
  <si>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</si>
  <si>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</si>
  <si>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</si>
  <si>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</si>
  <si>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</si>
  <si>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</si>
  <si>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</si>
  <si>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</si>
  <si>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</si>
  <si>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</si>
  <si>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</si>
  <si>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</si>
  <si>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</si>
  <si>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</si>
  <si>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</si>
  <si>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</si>
  <si>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</si>
  <si>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</si>
  <si>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</si>
  <si>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</si>
  <si>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</si>
  <si>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</si>
  <si>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</si>
  <si>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</si>
  <si>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</si>
  <si>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</si>
  <si>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</si>
  <si>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</si>
  <si>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</si>
  <si>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</si>
  <si>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</si>
  <si>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</si>
  <si>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</si>
  <si>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</si>
  <si>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</si>
  <si>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</si>
  <si>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</si>
  <si>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</si>
  <si>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</si>
  <si>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</si>
  <si>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</si>
  <si>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</si>
  <si>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</si>
  <si>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</si>
  <si>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</si>
  <si>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</si>
  <si>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</si>
  <si>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</si>
  <si>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</si>
  <si>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</si>
  <si>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</si>
  <si>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</si>
  <si>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</si>
  <si>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</si>
  <si>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</si>
  <si>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</si>
  <si>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</si>
  <si>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</si>
  <si>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</si>
  <si>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</si>
  <si>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</si>
  <si>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</si>
  <si>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</si>
  <si>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</si>
  <si>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</si>
  <si>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</si>
  <si>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</si>
  <si>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</si>
  <si>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</si>
  <si>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</si>
  <si>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</si>
  <si>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</si>
  <si>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</si>
  <si>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</si>
  <si>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</si>
  <si>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</si>
  <si>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</si>
  <si>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</si>
  <si>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</si>
  <si>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</si>
  <si>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</si>
  <si>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</si>
  <si>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</si>
  <si>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</si>
  <si>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</si>
  <si>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</si>
  <si>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</si>
  <si>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</si>
  <si>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</si>
  <si>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</si>
  <si>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</si>
  <si>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</si>
  <si>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</si>
  <si>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</si>
  <si>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</si>
  <si>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</si>
  <si>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</si>
  <si>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</si>
  <si>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</si>
  <si>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</si>
  <si>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</si>
  <si>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</si>
  <si>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</si>
  <si>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</si>
  <si>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</si>
  <si>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</si>
  <si>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</si>
  <si>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</si>
  <si>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</si>
  <si>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</si>
  <si>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</si>
  <si>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</si>
  <si>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</si>
  <si>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</si>
  <si>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</si>
  <si>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</si>
  <si>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</si>
  <si>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</si>
  <si>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</si>
  <si>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</si>
  <si>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</si>
  <si>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</si>
  <si>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</si>
  <si>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</si>
  <si>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</si>
  <si>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</si>
  <si>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</si>
  <si>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</si>
  <si>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</si>
  <si>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</si>
  <si>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</si>
  <si>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</si>
  <si>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</si>
  <si>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</si>
  <si>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</si>
  <si>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</si>
  <si>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</si>
  <si>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</si>
  <si>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</si>
  <si>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</si>
  <si>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</si>
  <si>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</si>
  <si>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</si>
  <si>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</si>
  <si>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</si>
  <si>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</si>
  <si>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</si>
  <si>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</si>
  <si>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</si>
  <si>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</si>
  <si>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</si>
  <si>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</si>
  <si>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</si>
  <si>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</si>
  <si>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</si>
  <si>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</si>
  <si>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</si>
  <si>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</si>
  <si>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</si>
  <si>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</si>
  <si>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</si>
  <si>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</si>
  <si>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</si>
  <si>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</si>
  <si>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</si>
  <si>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</si>
  <si>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</si>
  <si>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</si>
  <si>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</si>
  <si>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</si>
  <si>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</si>
  <si>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</si>
  <si>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</si>
  <si>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</si>
  <si>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</si>
  <si>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</si>
  <si>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</si>
  <si>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</si>
  <si>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</si>
  <si>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</si>
  <si>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</si>
  <si>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</si>
  <si>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</si>
  <si>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</si>
  <si>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</si>
  <si>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</si>
  <si>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</si>
  <si>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</si>
  <si>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</si>
  <si>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</si>
  <si>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</si>
  <si>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</si>
  <si>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</si>
  <si>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</si>
  <si>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</si>
  <si>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</si>
  <si>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</si>
  <si>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</si>
  <si>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</si>
  <si>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</si>
  <si>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</si>
  <si>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</si>
  <si>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</si>
  <si>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</si>
  <si>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</si>
  <si>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</si>
  <si>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</si>
  <si>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</si>
  <si>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</si>
  <si>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</si>
  <si>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</si>
  <si>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</si>
  <si>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</si>
  <si>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</si>
  <si>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</si>
  <si>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</si>
  <si>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</si>
  <si>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</si>
  <si>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</si>
  <si>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</si>
  <si>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</si>
  <si>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</si>
  <si>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</si>
  <si>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</si>
  <si>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</si>
  <si>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</si>
  <si>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</si>
  <si>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</si>
  <si>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</si>
  <si>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</si>
  <si>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</si>
  <si>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</si>
  <si>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</si>
  <si>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</si>
  <si>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</si>
  <si>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</si>
  <si>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</si>
  <si>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</si>
  <si>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</si>
  <si>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</si>
  <si>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</si>
  <si>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</si>
  <si>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</si>
  <si>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</si>
  <si>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</si>
  <si>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</si>
  <si>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</si>
  <si>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</si>
  <si>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</si>
  <si>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</si>
  <si>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</si>
  <si>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</si>
  <si>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</si>
  <si>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</si>
  <si>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</si>
  <si>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</si>
  <si>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</si>
  <si>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</si>
  <si>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</si>
  <si>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</si>
  <si>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</si>
  <si>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</si>
  <si>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</si>
  <si>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</si>
  <si>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</si>
  <si>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</si>
  <si>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</si>
  <si>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</si>
  <si>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</si>
  <si>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</si>
  <si>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</si>
  <si>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</si>
  <si>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</si>
  <si>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</si>
  <si>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</si>
  <si>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</si>
  <si>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</si>
  <si>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</si>
  <si>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</si>
  <si>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</si>
  <si>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</si>
  <si>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</si>
  <si>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</si>
  <si>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</si>
  <si>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</si>
  <si>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</si>
  <si>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</si>
  <si>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</si>
  <si>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</si>
  <si>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</si>
  <si>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</si>
  <si>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</si>
  <si>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</si>
  <si>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</si>
  <si>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</si>
  <si>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</si>
  <si>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</si>
  <si>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</si>
  <si>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</si>
  <si>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</si>
  <si>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</si>
  <si>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</si>
  <si>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</si>
  <si>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</si>
  <si>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</si>
  <si>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</si>
  <si>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</si>
  <si>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</si>
  <si>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</si>
  <si>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</si>
  <si>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</si>
  <si>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</si>
  <si>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</si>
  <si>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</si>
  <si>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</si>
  <si>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</si>
  <si>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</si>
  <si>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</si>
  <si>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</si>
  <si>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</si>
  <si>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</si>
  <si>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</si>
  <si>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</si>
  <si>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</si>
  <si>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</si>
  <si>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</si>
  <si>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</si>
  <si>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</si>
  <si>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</si>
  <si>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</si>
  <si>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</si>
  <si>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</si>
  <si>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</si>
  <si>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</si>
  <si>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</si>
  <si>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</si>
  <si>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</si>
  <si>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</si>
  <si>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</si>
  <si>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</si>
  <si>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</si>
  <si>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</si>
  <si>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</si>
  <si>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</si>
  <si>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</si>
  <si>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</si>
  <si>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</si>
  <si>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</si>
  <si>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</si>
  <si>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</si>
  <si>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</si>
  <si>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</si>
  <si>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</si>
  <si>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</si>
  <si>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</si>
  <si>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</si>
  <si>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</si>
  <si>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</si>
  <si>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</si>
  <si>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</si>
  <si>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</si>
  <si>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</si>
  <si>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</si>
  <si>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</si>
  <si>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</si>
  <si>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</si>
  <si>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</si>
  <si>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</si>
  <si>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</si>
  <si>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</si>
  <si>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</si>
  <si>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</si>
  <si>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</si>
  <si>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</si>
  <si>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</si>
  <si>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</si>
  <si>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</si>
  <si>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</si>
  <si>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</si>
  <si>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</si>
  <si>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</si>
  <si>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</si>
  <si>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</si>
  <si>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</si>
  <si>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</si>
  <si>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</si>
  <si>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</si>
  <si>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</si>
  <si>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</si>
  <si>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</si>
  <si>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</si>
  <si>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</si>
  <si>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</si>
  <si>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</si>
  <si>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</si>
  <si>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</si>
  <si>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</si>
  <si>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</si>
  <si>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</si>
  <si>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</si>
  <si>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</si>
  <si>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</si>
  <si>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</si>
  <si>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</si>
  <si>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</si>
  <si>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</si>
  <si>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</si>
  <si>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</si>
  <si>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</si>
  <si>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</si>
  <si>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</si>
  <si>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</si>
  <si>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</si>
  <si>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</si>
  <si>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</si>
  <si>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</si>
  <si>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</si>
  <si>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</si>
  <si>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</si>
  <si>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</si>
  <si>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</si>
  <si>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</si>
  <si>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</si>
  <si>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</si>
  <si>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</si>
  <si>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</si>
  <si>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</si>
  <si>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</si>
  <si>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</si>
  <si>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</si>
  <si>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</si>
  <si>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</si>
  <si>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</si>
  <si>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</si>
  <si>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</si>
  <si>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</si>
  <si>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</si>
  <si>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</si>
  <si>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</si>
  <si>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</si>
  <si>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</si>
  <si>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</si>
  <si>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</si>
  <si>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</si>
  <si>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</si>
  <si>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</si>
  <si>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</si>
  <si>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</si>
  <si>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</si>
  <si>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</si>
  <si>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</si>
  <si>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</si>
  <si>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</si>
  <si>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</si>
  <si>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</si>
  <si>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</si>
  <si>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</si>
  <si>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</si>
  <si>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</si>
  <si>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</si>
  <si>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</si>
  <si>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</si>
  <si>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</si>
  <si>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</si>
  <si>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</si>
  <si>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</si>
  <si>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</si>
  <si>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</si>
  <si>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</si>
  <si>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</si>
  <si>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</si>
  <si>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</si>
  <si>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</si>
  <si>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</si>
  <si>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</si>
  <si>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</si>
  <si>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</si>
  <si>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</si>
  <si>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</si>
  <si>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</si>
  <si>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</si>
  <si>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</si>
  <si>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</si>
  <si>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</si>
  <si>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</si>
  <si>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</si>
  <si>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</si>
  <si>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</si>
  <si>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</si>
  <si>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</si>
  <si>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</si>
  <si>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</si>
  <si>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</si>
  <si>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</si>
  <si>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</si>
  <si>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</si>
  <si>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</si>
  <si>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</si>
  <si>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</si>
  <si>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</si>
  <si>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</si>
  <si>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</si>
  <si>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</si>
  <si>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</si>
  <si>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</si>
  <si>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</si>
  <si>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</si>
  <si>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</si>
  <si>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</si>
  <si>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</si>
  <si>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</si>
  <si>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</si>
  <si>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</si>
  <si>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</si>
  <si>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</si>
  <si>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</si>
  <si>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</si>
  <si>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</si>
  <si>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</si>
  <si>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</si>
  <si>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</si>
  <si>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</si>
  <si>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</si>
  <si>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</si>
  <si>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</si>
  <si>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</si>
  <si>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</si>
  <si>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</si>
  <si>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</si>
  <si>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</si>
  <si>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</si>
  <si>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</si>
  <si>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</si>
  <si>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</si>
  <si>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</si>
  <si>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</si>
  <si>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</si>
  <si>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</si>
  <si>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</si>
  <si>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</si>
  <si>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</si>
  <si>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</si>
  <si>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</si>
  <si>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</si>
  <si>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</si>
  <si>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</si>
  <si>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</si>
  <si>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</si>
  <si>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</si>
  <si>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</si>
  <si>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</si>
  <si>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</si>
  <si>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</si>
  <si>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</si>
  <si>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</si>
  <si>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</si>
  <si>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</si>
  <si>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</si>
  <si>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</si>
  <si>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</si>
  <si>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</si>
  <si>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</si>
  <si>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</si>
  <si>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</si>
  <si>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</si>
  <si>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</si>
  <si>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</si>
  <si>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</si>
  <si>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</si>
  <si>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</si>
  <si>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</si>
  <si>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</si>
  <si>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</si>
  <si>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</si>
  <si>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</si>
  <si>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</si>
  <si>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</si>
  <si>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</si>
  <si>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</si>
  <si>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</si>
  <si>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</si>
  <si>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</si>
  <si>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</si>
  <si>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</si>
  <si>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</si>
  <si>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</si>
  <si>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</si>
  <si>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</si>
  <si>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</si>
  <si>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</si>
  <si>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</si>
  <si>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</si>
  <si>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</si>
  <si>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</si>
  <si>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</si>
  <si>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</si>
  <si>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</si>
  <si>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</si>
  <si>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</si>
  <si>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</si>
  <si>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</si>
  <si>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</si>
  <si>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</si>
  <si>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</si>
  <si>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</si>
  <si>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</si>
  <si>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</si>
  <si>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</si>
  <si>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</si>
  <si>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</si>
  <si>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</si>
  <si>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</si>
  <si>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</si>
  <si>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</si>
  <si>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</si>
  <si>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</si>
  <si>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</si>
  <si>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</si>
  <si>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</si>
  <si>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</si>
  <si>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</si>
  <si>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</si>
  <si>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</si>
  <si>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</si>
  <si>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</si>
  <si>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</si>
  <si>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</si>
  <si>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</si>
  <si>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</si>
  <si>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</si>
  <si>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</si>
  <si>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</si>
  <si>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</si>
  <si>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</si>
  <si>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</si>
  <si>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</si>
  <si>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</si>
  <si>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</si>
  <si>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</si>
  <si>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</si>
  <si>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</si>
  <si>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</si>
  <si>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</si>
  <si>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</si>
  <si>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</si>
  <si>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</si>
  <si>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</si>
  <si>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</si>
  <si>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</si>
  <si>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</si>
  <si>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</si>
  <si>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</si>
  <si>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</si>
  <si>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</si>
  <si>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</si>
  <si>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</si>
  <si>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</si>
  <si>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</si>
  <si>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</si>
  <si>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</si>
  <si>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</si>
  <si>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</si>
  <si>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</si>
  <si>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</si>
  <si>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</si>
  <si>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</si>
  <si>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</si>
  <si>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</si>
  <si>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</si>
  <si>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</si>
  <si>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</si>
  <si>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</si>
  <si>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</si>
  <si>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</si>
  <si>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</si>
  <si>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</si>
  <si>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</si>
  <si>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</si>
  <si>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</si>
  <si>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</si>
  <si>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</si>
  <si>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</si>
  <si>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</si>
  <si>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</si>
  <si>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</si>
  <si>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</si>
  <si>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</si>
  <si>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</si>
  <si>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</si>
  <si>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</si>
  <si>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</si>
  <si>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</si>
  <si>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</si>
  <si>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</si>
  <si>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</si>
  <si>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</si>
  <si>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</si>
  <si>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</si>
  <si>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</si>
  <si>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</si>
  <si>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</si>
  <si>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</si>
  <si>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</si>
  <si>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</si>
  <si>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</si>
  <si>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</si>
  <si>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</si>
  <si>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</si>
  <si>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</si>
  <si>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</si>
  <si>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</si>
  <si>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</si>
  <si>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</si>
  <si>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</si>
  <si>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</si>
  <si>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</si>
  <si>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</si>
  <si>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</si>
  <si>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</si>
  <si>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</si>
  <si>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</si>
  <si>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</si>
  <si>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</si>
  <si>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</si>
  <si>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</si>
  <si>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</si>
  <si>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</si>
  <si>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</si>
  <si>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</si>
  <si>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</si>
  <si>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</si>
  <si>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</si>
  <si>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</si>
  <si>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</si>
  <si>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</si>
  <si>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</si>
  <si>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</si>
  <si>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</si>
  <si>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</si>
  <si>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</si>
  <si>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</si>
  <si>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</si>
  <si>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</si>
  <si>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</si>
  <si>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</si>
  <si>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</si>
  <si>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</si>
  <si>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</si>
  <si>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</si>
  <si>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</si>
  <si>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</si>
  <si>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</si>
  <si>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</si>
  <si>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</si>
  <si>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</si>
  <si>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</si>
  <si>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</si>
  <si>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</si>
  <si>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</si>
  <si>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</si>
  <si>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</si>
  <si>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</si>
  <si>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</si>
  <si>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</si>
  <si>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</si>
  <si>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</si>
  <si>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</si>
  <si>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</si>
  <si>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</si>
  <si>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</si>
  <si>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</si>
  <si>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</si>
  <si>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</si>
  <si>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</si>
  <si>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</si>
  <si>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</si>
  <si>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</si>
  <si>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</si>
  <si>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</si>
  <si>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</si>
  <si>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</si>
  <si>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</si>
  <si>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</si>
  <si>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</si>
  <si>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</si>
  <si>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</si>
  <si>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</si>
  <si>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</si>
  <si>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</si>
  <si>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</si>
  <si>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</si>
  <si>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</si>
  <si>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</si>
  <si>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</si>
  <si>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</si>
  <si>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</si>
  <si>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</si>
  <si>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</si>
  <si>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</si>
  <si>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</si>
  <si>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</si>
  <si>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</si>
  <si>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</si>
  <si>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</si>
  <si>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</si>
  <si>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</si>
  <si>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</si>
  <si>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</si>
  <si>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</si>
  <si>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</si>
  <si>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</si>
  <si>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</si>
  <si>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</si>
  <si>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</si>
  <si>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</si>
  <si>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</si>
  <si>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</si>
  <si>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</si>
  <si>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</si>
  <si>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</si>
  <si>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</si>
  <si>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</si>
  <si>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</si>
  <si>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</si>
  <si>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</si>
  <si>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</si>
  <si>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</si>
  <si>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</si>
  <si>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</si>
  <si>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</si>
  <si>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</si>
  <si>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</si>
  <si>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</si>
  <si>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</si>
  <si>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</si>
  <si>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</si>
  <si>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</si>
  <si>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</si>
  <si>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</si>
  <si>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</si>
  <si>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</si>
  <si>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</si>
  <si>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</si>
  <si>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</si>
  <si>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</si>
  <si>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</si>
  <si>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</si>
  <si>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</si>
  <si>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</si>
  <si>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</si>
  <si>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</si>
  <si>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</si>
  <si>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</si>
  <si>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</si>
  <si>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</si>
  <si>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</si>
  <si>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</si>
  <si>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</si>
  <si>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</si>
  <si>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</si>
  <si>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</si>
  <si>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</si>
  <si>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</si>
  <si>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</si>
  <si>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</si>
  <si>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</si>
  <si>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</si>
  <si>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</si>
  <si>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</si>
  <si>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</si>
  <si>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</si>
  <si>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</si>
  <si>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</si>
  <si>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</si>
  <si>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</si>
  <si>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</si>
  <si>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</si>
  <si>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</si>
  <si>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</si>
  <si>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</si>
  <si>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</si>
  <si>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</si>
  <si>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</si>
  <si>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</si>
  <si>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</si>
  <si>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</si>
  <si>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</si>
  <si>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</si>
  <si>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</si>
  <si>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</si>
  <si>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</si>
  <si>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</si>
  <si>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</si>
  <si>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</si>
  <si>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</si>
  <si>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</si>
  <si>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</si>
  <si>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</si>
  <si>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</si>
  <si>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</si>
  <si>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</si>
  <si>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</si>
  <si>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</si>
  <si>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</si>
  <si>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</si>
  <si>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</si>
  <si>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</si>
  <si>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</si>
  <si>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</si>
  <si>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</si>
  <si>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</si>
  <si>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</si>
  <si>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</si>
  <si>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</si>
  <si>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</si>
  <si>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</si>
  <si>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</si>
  <si>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</si>
  <si>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</si>
  <si>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</si>
  <si>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</si>
  <si>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</si>
  <si>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</si>
  <si>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</si>
  <si>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</si>
  <si>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</si>
  <si>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</si>
  <si>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</si>
  <si>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</si>
  <si>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</si>
  <si>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</si>
  <si>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</si>
  <si>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</si>
  <si>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</si>
  <si>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</si>
  <si>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</si>
  <si>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</si>
  <si>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</si>
  <si>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</si>
  <si>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</si>
  <si>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</si>
  <si>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</si>
  <si>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</si>
  <si>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</si>
  <si>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</si>
  <si>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</si>
  <si>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</si>
  <si>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</si>
  <si>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</si>
  <si>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</si>
  <si>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</si>
  <si>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</si>
  <si>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</si>
  <si>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</si>
  <si>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</si>
  <si>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</si>
  <si>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</si>
  <si>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</si>
  <si>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</si>
  <si>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</si>
  <si>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</si>
  <si>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</si>
  <si>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</si>
  <si>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</si>
  <si>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</si>
  <si>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</si>
  <si>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</si>
  <si>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</si>
  <si>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</si>
  <si>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</si>
  <si>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</si>
  <si>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</si>
  <si>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</si>
  <si>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</si>
  <si>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</si>
  <si>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</si>
  <si>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</si>
  <si>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</si>
  <si>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</si>
  <si>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</si>
  <si>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</si>
  <si>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</si>
  <si>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</si>
  <si>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</si>
  <si>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</si>
  <si>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</si>
  <si>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</si>
  <si>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</si>
  <si>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</si>
  <si>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</si>
  <si>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</si>
  <si>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</si>
  <si>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</si>
  <si>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</si>
  <si>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</si>
  <si>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</si>
  <si>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</si>
  <si>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</si>
  <si>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</si>
  <si>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</si>
  <si>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</si>
  <si>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</si>
  <si>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</si>
  <si>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</si>
  <si>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</si>
  <si>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</si>
  <si>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</si>
  <si>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</si>
  <si>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</si>
  <si>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</si>
  <si>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</si>
  <si>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</si>
  <si>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</si>
  <si>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</si>
  <si>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</si>
  <si>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</si>
  <si>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</si>
  <si>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</si>
  <si>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</si>
  <si>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</si>
  <si>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</si>
  <si>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</si>
  <si>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</si>
  <si>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</si>
  <si>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</si>
  <si>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</si>
  <si>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</si>
  <si>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</si>
  <si>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</si>
  <si>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</si>
  <si>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</si>
  <si>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</si>
  <si>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</si>
  <si>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</si>
  <si>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</si>
  <si>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</si>
  <si>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</si>
  <si>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</si>
  <si>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</si>
  <si>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</si>
  <si>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</si>
  <si>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</si>
  <si>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</si>
  <si>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</si>
  <si>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</si>
  <si>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</si>
  <si>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</si>
  <si>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</si>
  <si>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</si>
  <si>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</si>
  <si>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</si>
  <si>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</si>
  <si>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</si>
  <si>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</si>
  <si>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</si>
  <si>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</si>
  <si>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</si>
  <si>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</si>
  <si>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</si>
  <si>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</si>
  <si>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</si>
  <si>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</si>
  <si>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</si>
  <si>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</si>
  <si>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</si>
  <si>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</si>
  <si>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</si>
  <si>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</si>
  <si>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</si>
  <si>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</si>
  <si>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</si>
  <si>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</si>
  <si>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</si>
  <si>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</si>
  <si>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</si>
  <si>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</si>
  <si>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</si>
  <si>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</si>
  <si>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</si>
  <si>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</si>
  <si>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</si>
  <si>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</si>
  <si>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</si>
  <si>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</si>
  <si>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</si>
  <si>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</si>
  <si>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</si>
  <si>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</si>
  <si>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</si>
  <si>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</si>
  <si>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</si>
  <si>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</si>
  <si>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</si>
  <si>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</si>
  <si>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</si>
  <si>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</si>
  <si>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</si>
  <si>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</si>
  <si>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</si>
  <si>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</si>
  <si>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</si>
  <si>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</si>
  <si>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</si>
  <si>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</si>
  <si>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</si>
  <si>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</si>
  <si>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</si>
  <si>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</si>
  <si>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</si>
  <si>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</si>
  <si>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</si>
  <si>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</si>
  <si>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</si>
  <si>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</si>
  <si>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</si>
  <si>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</si>
  <si>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</si>
  <si>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</si>
  <si>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</si>
  <si>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</si>
  <si>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</si>
  <si>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</si>
  <si>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</si>
  <si>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</si>
  <si>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</si>
  <si>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</si>
  <si>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</si>
  <si>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</si>
  <si>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</si>
  <si>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</si>
  <si>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</si>
  <si>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</si>
  <si>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</si>
  <si>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</si>
  <si>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</si>
  <si>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</si>
  <si>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</si>
  <si>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</si>
  <si>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</si>
  <si>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</si>
  <si>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</si>
  <si>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</si>
  <si>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</si>
  <si>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</si>
  <si>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</si>
  <si>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</si>
  <si>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</si>
  <si>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</si>
  <si>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</si>
  <si>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</si>
  <si>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</si>
  <si>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</si>
  <si>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</si>
  <si>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</si>
  <si>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</si>
  <si>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</si>
  <si>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</si>
  <si>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</si>
  <si>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</si>
  <si>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</si>
  <si>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</si>
  <si>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</si>
  <si>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</si>
  <si>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</si>
  <si>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</si>
  <si>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</si>
  <si>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</si>
  <si>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</si>
  <si>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</si>
  <si>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</si>
  <si>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</si>
  <si>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</si>
  <si>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</si>
  <si>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</si>
  <si>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</si>
  <si>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</si>
  <si>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</si>
  <si>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</si>
  <si>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</si>
  <si>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</si>
  <si>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</si>
  <si>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</si>
  <si>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</si>
  <si>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</si>
  <si>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</si>
  <si>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</si>
  <si>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</si>
  <si>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</si>
  <si>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</si>
  <si>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</si>
  <si>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</si>
  <si>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</si>
  <si>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</si>
  <si>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</si>
  <si>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</si>
  <si>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</si>
  <si>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</si>
  <si>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</si>
  <si>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</si>
  <si>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</si>
  <si>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</si>
  <si>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</si>
  <si>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</si>
  <si>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</si>
  <si>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</si>
  <si>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</si>
  <si>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</si>
  <si>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</si>
  <si>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</si>
  <si>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</si>
  <si>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</si>
  <si>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</si>
  <si>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</si>
  <si>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</si>
  <si>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</si>
  <si>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</si>
  <si>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</si>
  <si>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</si>
  <si>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</si>
  <si>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</si>
  <si>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</si>
  <si>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</si>
  <si>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</si>
  <si>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</si>
  <si>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</si>
  <si>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</si>
  <si>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</si>
  <si>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</si>
  <si>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</si>
  <si>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</si>
  <si>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</si>
  <si>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</si>
  <si>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</si>
  <si>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</si>
  <si>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</si>
  <si>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</si>
  <si>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</si>
  <si>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</si>
  <si>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</si>
  <si>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</si>
  <si>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</si>
  <si>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</si>
  <si>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</si>
  <si>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</si>
  <si>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</si>
  <si>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</si>
  <si>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</si>
  <si>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</si>
  <si>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</si>
  <si>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</si>
  <si>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</si>
  <si>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</si>
  <si>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</si>
  <si>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</si>
  <si>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</si>
  <si>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</si>
  <si>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</si>
  <si>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</si>
  <si>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</si>
  <si>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</si>
  <si>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</si>
  <si>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</si>
  <si>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</si>
  <si>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</si>
  <si>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</si>
  <si>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</si>
  <si>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</si>
  <si>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</si>
  <si>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</si>
  <si>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</si>
  <si>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</si>
  <si>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</si>
  <si>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</si>
  <si>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</si>
  <si>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</si>
  <si>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</si>
  <si>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</si>
  <si>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</si>
  <si>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</si>
  <si>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</si>
  <si>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</si>
  <si>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</si>
  <si>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</si>
  <si>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</si>
  <si>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</si>
  <si>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</si>
  <si>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</si>
  <si>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</si>
  <si>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</si>
  <si>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</si>
  <si>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</si>
  <si>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</si>
  <si>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</si>
  <si>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</si>
  <si>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</si>
  <si>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</si>
  <si>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</si>
  <si>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</si>
  <si>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</si>
  <si>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</si>
  <si>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</si>
  <si>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</si>
  <si>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</si>
  <si>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</si>
  <si>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</si>
  <si>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</si>
  <si>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</si>
  <si>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</si>
  <si>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</si>
  <si>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</si>
  <si>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</si>
  <si>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</si>
  <si>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</si>
  <si>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</si>
  <si>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</si>
  <si>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</si>
  <si>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</si>
  <si>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</si>
  <si>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</si>
  <si>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</si>
  <si>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</si>
  <si>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</si>
  <si>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</si>
  <si>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</si>
  <si>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</si>
  <si>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</si>
  <si>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</si>
  <si>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</si>
  <si>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</si>
  <si>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</si>
  <si>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</si>
  <si>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</si>
  <si>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</si>
  <si>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</si>
  <si>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</si>
  <si>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</si>
  <si>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</si>
  <si>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</si>
  <si>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</si>
  <si>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</si>
  <si>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</si>
  <si>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</si>
  <si>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</si>
  <si>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</si>
  <si>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</si>
  <si>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</si>
  <si>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</si>
  <si>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</si>
  <si>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</si>
  <si>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</si>
  <si>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</si>
  <si>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</si>
  <si>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</si>
  <si>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</si>
  <si>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</si>
  <si>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</si>
  <si>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</si>
  <si>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</si>
  <si>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</si>
  <si>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</si>
  <si>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</si>
  <si>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</si>
  <si>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</si>
  <si>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</si>
  <si>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</si>
  <si>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</si>
  <si>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</si>
  <si>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</si>
  <si>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</si>
  <si>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</si>
  <si>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</si>
  <si>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</si>
  <si>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</si>
  <si>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</si>
  <si>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</si>
  <si>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</si>
  <si>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</si>
  <si>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</si>
  <si>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</si>
  <si>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</si>
  <si>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</si>
  <si>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</si>
  <si>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</si>
  <si>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</si>
  <si>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</si>
  <si>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</si>
  <si>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</si>
  <si>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</si>
  <si>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</si>
  <si>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</si>
  <si>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</si>
  <si>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</si>
  <si>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</si>
  <si>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</si>
  <si>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</si>
  <si>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</si>
  <si>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</si>
  <si>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</si>
  <si>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</si>
  <si>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</si>
  <si>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</si>
  <si>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</si>
  <si>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</si>
  <si>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</si>
  <si>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</si>
  <si>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</si>
  <si>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</si>
  <si>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</si>
  <si>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</si>
  <si>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</si>
  <si>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</si>
  <si>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</si>
  <si>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</si>
  <si>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</si>
  <si>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</si>
  <si>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</si>
  <si>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</si>
  <si>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</si>
  <si>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</si>
  <si>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</si>
  <si>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</si>
  <si>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</si>
  <si>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</si>
  <si>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</si>
  <si>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</si>
  <si>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</si>
  <si>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</si>
  <si>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</si>
  <si>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</si>
  <si>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</si>
  <si>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</si>
  <si>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</si>
  <si>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</si>
  <si>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</si>
  <si>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</si>
  <si>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</si>
  <si>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</si>
  <si>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</si>
  <si>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</si>
  <si>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</si>
  <si>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</si>
  <si>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</si>
  <si>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</si>
  <si>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</si>
  <si>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</si>
  <si>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</si>
  <si>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</si>
  <si>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</si>
  <si>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</si>
  <si>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</si>
  <si>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</si>
  <si>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</si>
  <si>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</si>
  <si>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</si>
  <si>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</si>
  <si>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</si>
  <si>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</si>
  <si>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</si>
  <si>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</si>
  <si>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</si>
  <si>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</si>
  <si>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</si>
  <si>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</si>
  <si>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</si>
  <si>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</si>
  <si>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</si>
  <si>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</si>
  <si>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</si>
  <si>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</si>
  <si>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</si>
  <si>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</si>
  <si>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</si>
  <si>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</si>
  <si>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</si>
  <si>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</si>
  <si>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</si>
  <si>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</si>
  <si>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</si>
  <si>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</si>
  <si>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</si>
  <si>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</si>
  <si>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</si>
  <si>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</si>
  <si>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</si>
  <si>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</si>
  <si>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</si>
  <si>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</si>
  <si>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</si>
  <si>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</si>
  <si>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</si>
  <si>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</si>
  <si>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</si>
  <si>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</si>
  <si>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</si>
  <si>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</si>
  <si>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</si>
  <si>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</si>
  <si>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</si>
  <si>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</si>
  <si>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</si>
  <si>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</si>
  <si>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</si>
  <si>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</si>
  <si>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</si>
  <si>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</si>
  <si>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</si>
  <si>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</si>
  <si>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</si>
  <si>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</si>
  <si>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</si>
  <si>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</si>
  <si>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</si>
  <si>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</si>
  <si>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</si>
  <si>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</si>
  <si>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</si>
  <si>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</si>
  <si>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</si>
  <si>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</si>
  <si>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</si>
  <si>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</si>
  <si>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</si>
  <si>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</si>
  <si>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</si>
  <si>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</si>
  <si>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</si>
  <si>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</si>
  <si>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</si>
  <si>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</si>
  <si>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</si>
  <si>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</si>
  <si>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</si>
  <si>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</si>
  <si>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</si>
  <si>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</si>
  <si>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</si>
  <si>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</si>
  <si>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</si>
  <si>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</si>
  <si>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</si>
  <si>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</si>
  <si>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</si>
  <si>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</si>
  <si>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</si>
  <si>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</si>
  <si>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</si>
  <si>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</si>
  <si>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</si>
  <si>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</si>
  <si>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</si>
  <si>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</si>
  <si>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</si>
  <si>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</si>
  <si>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</si>
  <si>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</si>
  <si>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</si>
  <si>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</si>
  <si>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</si>
  <si>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</si>
  <si>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</si>
  <si>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</si>
  <si>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</si>
  <si>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</si>
  <si>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</si>
  <si>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</si>
  <si>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</si>
  <si>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</si>
  <si>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</si>
  <si>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</si>
  <si>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</si>
  <si>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</si>
  <si>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</si>
  <si>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</si>
  <si>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</si>
  <si>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</si>
  <si>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</si>
  <si>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</si>
  <si>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</si>
  <si>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</si>
  <si>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</si>
  <si>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</si>
  <si>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</si>
  <si>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</si>
  <si>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</si>
  <si>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</si>
  <si>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</si>
  <si>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</si>
  <si>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</si>
  <si>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</si>
  <si>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</si>
  <si>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</si>
  <si>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</si>
  <si>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</si>
  <si>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</si>
  <si>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</si>
  <si>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</si>
  <si>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</si>
  <si>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</si>
  <si>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</si>
  <si>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</si>
  <si>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</si>
  <si>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</si>
  <si>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</si>
  <si>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</si>
  <si>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</si>
  <si>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</si>
  <si>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</si>
  <si>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</si>
  <si>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</si>
  <si>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</si>
  <si>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</si>
  <si>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</si>
  <si>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</si>
  <si>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</si>
  <si>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</si>
  <si>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</si>
  <si>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</si>
  <si>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</si>
  <si>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</si>
  <si>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</si>
  <si>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</si>
  <si>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</si>
  <si>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</si>
  <si>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</si>
  <si>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</si>
  <si>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</si>
  <si>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</si>
  <si>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</si>
  <si>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</si>
  <si>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</si>
  <si>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</si>
  <si>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</si>
  <si>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</si>
  <si>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</si>
  <si>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</si>
  <si>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</si>
  <si>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</si>
  <si>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</si>
  <si>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</si>
  <si>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</si>
  <si>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</si>
  <si>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</si>
  <si>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</si>
  <si>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</si>
  <si>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</si>
  <si>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</si>
  <si>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</si>
  <si>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</si>
  <si>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</si>
  <si>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</si>
  <si>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</si>
  <si>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</si>
  <si>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</si>
  <si>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</si>
  <si>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</si>
  <si>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</si>
  <si>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</si>
  <si>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</si>
  <si>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</si>
  <si>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</si>
  <si>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</si>
  <si>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</si>
  <si>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</si>
  <si>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</si>
  <si>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</si>
  <si>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</si>
  <si>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</si>
  <si>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</si>
  <si>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</si>
  <si>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</si>
  <si>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</si>
  <si>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</si>
  <si>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</si>
  <si>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</si>
  <si>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</si>
  <si>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</si>
  <si>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</si>
  <si>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</si>
  <si>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</si>
  <si>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</si>
  <si>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</si>
  <si>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</si>
  <si>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</si>
  <si>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</si>
  <si>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</si>
  <si>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</si>
  <si>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</si>
  <si>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</si>
  <si>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</si>
  <si>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</si>
  <si>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</si>
  <si>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</si>
  <si>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</si>
  <si>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</si>
  <si>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</si>
  <si>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</si>
  <si>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</si>
  <si>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</si>
  <si>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</si>
  <si>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</si>
  <si>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</si>
  <si>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</si>
  <si>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</si>
  <si>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</si>
  <si>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</si>
  <si>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</si>
  <si>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</si>
  <si>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</si>
  <si>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</si>
  <si>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</si>
  <si>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</si>
  <si>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</si>
  <si>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</si>
  <si>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</si>
  <si>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</si>
  <si>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</si>
  <si>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</si>
  <si>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</si>
  <si>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</si>
  <si>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</si>
  <si>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</si>
  <si>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</si>
  <si>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</si>
  <si>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</si>
  <si>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</si>
  <si>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</si>
  <si>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</si>
  <si>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</si>
  <si>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</si>
  <si>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</si>
  <si>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</si>
  <si>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</si>
  <si>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</si>
  <si>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</si>
  <si>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</si>
  <si>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</si>
  <si>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</si>
  <si>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</si>
  <si>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</si>
  <si>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</si>
  <si>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</si>
  <si>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</si>
  <si>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</si>
  <si>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</si>
  <si>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</si>
  <si>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</si>
  <si>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</si>
  <si>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</si>
  <si>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</si>
  <si>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</si>
  <si>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</si>
  <si>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</si>
  <si>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</si>
  <si>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</si>
  <si>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</si>
  <si>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</si>
  <si>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</si>
  <si>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</si>
  <si>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</si>
  <si>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</si>
  <si>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</si>
  <si>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</si>
  <si>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</si>
  <si>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</si>
  <si>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</si>
  <si>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</si>
  <si>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</si>
  <si>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</si>
  <si>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</si>
  <si>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</si>
  <si>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</si>
  <si>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</si>
  <si>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</si>
  <si>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</si>
  <si>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</si>
  <si>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</si>
  <si>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</si>
  <si>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</si>
  <si>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</si>
  <si>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</si>
  <si>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</si>
  <si>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</si>
  <si>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</si>
  <si>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</si>
  <si>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</si>
  <si>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</si>
  <si>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</si>
  <si>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</si>
  <si>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</si>
  <si>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</si>
  <si>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</si>
  <si>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</si>
  <si>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</si>
  <si>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</si>
  <si>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</si>
  <si>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</si>
  <si>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</si>
  <si>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</si>
  <si>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</si>
  <si>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</si>
  <si>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</si>
  <si>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</si>
  <si>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</si>
  <si>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</si>
  <si>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</si>
  <si>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</si>
  <si>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</si>
  <si>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</si>
  <si>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</si>
  <si>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</si>
  <si>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</si>
  <si>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</si>
  <si>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</si>
  <si>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</si>
  <si>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</si>
  <si>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</si>
  <si>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</si>
  <si>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</si>
  <si>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</si>
  <si>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</si>
  <si>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</si>
  <si>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</si>
  <si>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</si>
  <si>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</si>
  <si>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</si>
  <si>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</si>
  <si>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</si>
  <si>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</si>
  <si>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</si>
  <si>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</si>
  <si>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</si>
  <si>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</si>
  <si>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</si>
  <si>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</si>
  <si>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</si>
  <si>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</si>
  <si>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</si>
  <si>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</si>
  <si>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</si>
  <si>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</si>
  <si>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</si>
  <si>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</si>
  <si>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</si>
  <si>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</si>
  <si>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</si>
  <si>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</si>
  <si>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</si>
  <si>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</si>
  <si>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</si>
  <si>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</si>
  <si>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</si>
  <si>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</si>
  <si>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</si>
  <si>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</si>
  <si>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</si>
  <si>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</si>
  <si>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</si>
  <si>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</si>
  <si>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</si>
  <si>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</si>
  <si>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</si>
  <si>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</si>
  <si>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</si>
  <si>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</si>
  <si>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</si>
  <si>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</si>
  <si>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</si>
  <si>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</si>
  <si>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</si>
  <si>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</si>
  <si>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</si>
  <si>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</si>
  <si>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</si>
  <si>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</si>
  <si>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</si>
  <si>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</si>
  <si>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</si>
  <si>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</si>
  <si>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</si>
  <si>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</si>
  <si>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</si>
  <si>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</si>
  <si>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</si>
  <si>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</si>
  <si>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</si>
  <si>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</si>
  <si>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</si>
  <si>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</si>
  <si>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</si>
  <si>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</si>
  <si>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</si>
  <si>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</si>
  <si>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</si>
  <si>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</si>
  <si>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</si>
  <si>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</si>
  <si>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</si>
  <si>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</si>
  <si>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</si>
  <si>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</si>
  <si>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</si>
  <si>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</si>
  <si>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</si>
  <si>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</si>
  <si>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</si>
  <si>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</si>
  <si>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</si>
  <si>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</si>
  <si>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</si>
  <si>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</si>
  <si>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</si>
  <si>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</si>
  <si>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</si>
  <si>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</si>
  <si>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</si>
  <si>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</si>
  <si>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</si>
  <si>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</si>
  <si>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</si>
  <si>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</si>
  <si>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</si>
  <si>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</si>
  <si>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</si>
  <si>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</si>
  <si>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</si>
  <si>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</si>
  <si>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</si>
  <si>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</si>
  <si>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</si>
  <si>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</si>
  <si>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</si>
  <si>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</si>
  <si>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</si>
  <si>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</si>
  <si>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</si>
  <si>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</si>
  <si>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</si>
  <si>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</si>
  <si>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</si>
  <si>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</si>
  <si>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</si>
  <si>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</si>
  <si>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</si>
  <si>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</si>
  <si>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</si>
  <si>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</si>
  <si>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</si>
  <si>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</si>
  <si>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</si>
  <si>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</si>
  <si>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</si>
  <si>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</si>
  <si>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</si>
  <si>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</si>
  <si>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</si>
  <si>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</si>
  <si>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</si>
  <si>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</si>
  <si>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</si>
  <si>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</si>
  <si>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</si>
  <si>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</si>
  <si>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</si>
  <si>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</si>
  <si>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</si>
  <si>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</si>
  <si>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</si>
  <si>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</si>
  <si>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</si>
  <si>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</si>
  <si>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</si>
  <si>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</si>
  <si>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</si>
  <si>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</si>
  <si>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</si>
  <si>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</si>
  <si>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</si>
  <si>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</si>
  <si>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</si>
  <si>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</si>
  <si>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</si>
  <si>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</si>
  <si>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</si>
  <si>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</si>
  <si>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</si>
  <si>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</si>
  <si>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</si>
  <si>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</si>
  <si>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</si>
  <si>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</si>
  <si>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</si>
  <si>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</si>
  <si>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</si>
  <si>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</si>
  <si>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</si>
  <si>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</si>
  <si>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</si>
  <si>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</si>
  <si>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</si>
  <si>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</si>
  <si>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</si>
  <si>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</si>
  <si>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</si>
  <si>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</si>
  <si>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</si>
  <si>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</si>
  <si>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</si>
  <si>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</si>
  <si>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</si>
  <si>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</si>
  <si>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</si>
  <si>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</si>
  <si>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</si>
  <si>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</si>
  <si>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</si>
  <si>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</si>
  <si>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</si>
  <si>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</si>
  <si>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</si>
  <si>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</si>
  <si>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</si>
  <si>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</si>
  <si>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</si>
  <si>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</si>
  <si>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</si>
  <si>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</si>
  <si>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</si>
  <si>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</si>
  <si>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</si>
  <si>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</si>
  <si>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</si>
  <si>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</si>
  <si>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</si>
  <si>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</si>
  <si>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</si>
  <si>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</si>
  <si>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</si>
  <si>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</si>
  <si>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</si>
  <si>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</si>
  <si>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</si>
  <si>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</si>
  <si>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</si>
  <si>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</si>
  <si>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</si>
  <si>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</si>
  <si>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</si>
  <si>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</si>
  <si>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</si>
  <si>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</si>
  <si>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</si>
  <si>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</si>
  <si>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</si>
  <si>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</si>
  <si>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</si>
  <si>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</si>
  <si>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</si>
  <si>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</si>
  <si>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</si>
  <si>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</si>
  <si>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</si>
  <si>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</si>
  <si>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</si>
  <si>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</si>
  <si>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</si>
  <si>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</si>
  <si>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</si>
  <si>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</si>
  <si>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</si>
  <si>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</si>
  <si>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</si>
  <si>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</si>
  <si>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</si>
  <si>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</si>
  <si>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</si>
  <si>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</si>
  <si>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</si>
  <si>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</si>
  <si>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</si>
  <si>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</si>
  <si>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</si>
  <si>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</si>
  <si>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</si>
  <si>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</si>
  <si>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</si>
  <si>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</si>
  <si>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</si>
  <si>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</si>
  <si>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</si>
  <si>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</si>
  <si>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</si>
  <si>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</si>
  <si>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</si>
  <si>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</si>
  <si>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</si>
  <si>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</si>
  <si>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</si>
  <si>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</si>
  <si>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</si>
  <si>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</si>
  <si>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</si>
  <si>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</si>
  <si>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</si>
  <si>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</si>
  <si>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</si>
  <si>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</si>
  <si>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</si>
  <si>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</si>
  <si>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</si>
  <si>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</si>
  <si>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</si>
  <si>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</si>
  <si>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</si>
  <si>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</si>
  <si>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</si>
  <si>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</si>
  <si>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</si>
  <si>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</si>
  <si>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</si>
  <si>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</si>
  <si>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</si>
  <si>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</si>
  <si>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</si>
  <si>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</si>
  <si>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</si>
  <si>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</si>
  <si>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</si>
  <si>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</si>
  <si>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</si>
  <si>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</si>
  <si>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</si>
  <si>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</si>
  <si>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</si>
  <si>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</si>
  <si>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</si>
  <si>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</si>
  <si>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</si>
  <si>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</si>
  <si>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</si>
  <si>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</si>
  <si>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</si>
  <si>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</si>
  <si>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</si>
  <si>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</si>
  <si>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</si>
  <si>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</si>
  <si>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</si>
  <si>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</si>
  <si>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</si>
  <si>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</si>
  <si>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</si>
  <si>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</si>
  <si>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</si>
  <si>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</si>
  <si>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</si>
  <si>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</si>
  <si>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</si>
  <si>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</si>
  <si>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</si>
  <si>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</si>
  <si>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</si>
  <si>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</si>
  <si>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</si>
  <si>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</si>
  <si>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</si>
  <si>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</si>
  <si>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</si>
  <si>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</si>
  <si>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</si>
  <si>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</si>
  <si>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</si>
  <si>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</si>
  <si>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</si>
  <si>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</si>
  <si>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</si>
  <si>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</si>
  <si>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</si>
  <si>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</si>
  <si>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</si>
  <si>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</si>
  <si>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</si>
  <si>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</si>
  <si>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</si>
  <si>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</si>
  <si>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</si>
  <si>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</si>
  <si>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</si>
  <si>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</si>
  <si>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</si>
  <si>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</si>
  <si>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</si>
  <si>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</si>
  <si>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</si>
  <si>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</si>
  <si>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</si>
  <si>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</si>
  <si>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</si>
  <si>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</si>
  <si>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</si>
  <si>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</si>
  <si>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</si>
  <si>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</si>
  <si>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</si>
  <si>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</si>
  <si>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</si>
  <si>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</si>
  <si>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</si>
  <si>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</si>
  <si>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</si>
  <si>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</si>
  <si>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</si>
  <si>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</si>
  <si>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</si>
  <si>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</si>
  <si>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</si>
  <si>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</si>
  <si>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</si>
  <si>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</si>
  <si>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</si>
  <si>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</si>
  <si>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</si>
  <si>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</si>
  <si>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</si>
  <si>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</si>
  <si>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</si>
  <si>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</si>
  <si>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</si>
  <si>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</si>
  <si>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</si>
  <si>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</si>
  <si>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</si>
  <si>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</si>
  <si>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</si>
  <si>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</si>
  <si>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</si>
  <si>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</si>
  <si>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</si>
  <si>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</si>
  <si>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</si>
  <si>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</si>
  <si>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</si>
  <si>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</si>
  <si>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</si>
  <si>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</si>
  <si>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</si>
  <si>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</si>
  <si>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</si>
  <si>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</si>
  <si>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</si>
  <si>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</si>
  <si>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</si>
  <si>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</si>
  <si>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</si>
  <si>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</si>
  <si>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</si>
  <si>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</si>
  <si>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</si>
  <si>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</si>
  <si>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</si>
  <si>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</si>
  <si>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</si>
  <si>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</si>
  <si>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</si>
  <si>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</si>
  <si>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</si>
  <si>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</si>
  <si>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</si>
  <si>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</si>
  <si>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</si>
  <si>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</si>
  <si>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</si>
  <si>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</si>
  <si>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</si>
  <si>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</si>
  <si>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</si>
  <si>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</si>
  <si>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</si>
  <si>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</si>
  <si>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</si>
  <si>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</si>
  <si>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</si>
  <si>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</si>
  <si>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</si>
  <si>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</si>
  <si>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</si>
  <si>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</si>
  <si>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</si>
  <si>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</si>
  <si>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</si>
  <si>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</si>
  <si>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</si>
  <si>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</si>
  <si>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</si>
  <si>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</si>
  <si>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</si>
  <si>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</si>
  <si>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</si>
  <si>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</si>
  <si>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</si>
  <si>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</si>
  <si>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</si>
  <si>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</si>
  <si>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</si>
  <si>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</si>
  <si>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</si>
  <si>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</si>
  <si>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</si>
  <si>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</si>
  <si>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</si>
  <si>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</si>
  <si>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</si>
  <si>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</si>
  <si>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</si>
  <si>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</si>
  <si>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</si>
  <si>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</si>
  <si>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</si>
  <si>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</si>
  <si>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</si>
  <si>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</si>
  <si>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</si>
  <si>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</si>
  <si>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</si>
  <si>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</si>
  <si>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</si>
  <si>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</si>
  <si>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</si>
  <si>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</si>
  <si>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</si>
  <si>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</si>
  <si>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</si>
  <si>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</si>
  <si>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</si>
  <si>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</si>
  <si>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</si>
  <si>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</si>
  <si>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</si>
  <si>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</si>
  <si>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</si>
  <si>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</si>
  <si>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</si>
  <si>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</si>
  <si>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</si>
  <si>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</si>
  <si>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</si>
  <si>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</si>
  <si>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</si>
  <si>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</si>
  <si>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</si>
  <si>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</si>
  <si>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</si>
  <si>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</si>
  <si>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</si>
  <si>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</si>
  <si>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</si>
  <si>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</si>
  <si>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</si>
  <si>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</si>
  <si>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</si>
  <si>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</si>
  <si>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</si>
  <si>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</si>
  <si>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</si>
  <si>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</si>
  <si>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</si>
  <si>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</si>
  <si>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</si>
  <si>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</si>
  <si>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</si>
  <si>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</si>
  <si>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</si>
  <si>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</si>
  <si>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</si>
  <si>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</si>
  <si>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</si>
  <si>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</si>
  <si>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</si>
  <si>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</si>
  <si>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</si>
  <si>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</si>
  <si>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</si>
  <si>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</si>
  <si>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</si>
  <si>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</si>
  <si>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</si>
  <si>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</si>
  <si>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</si>
  <si>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</si>
  <si>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</si>
  <si>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</si>
  <si>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</si>
  <si>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</si>
  <si>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</si>
  <si>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</si>
  <si>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</si>
  <si>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</si>
  <si>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</si>
  <si>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</si>
  <si>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</si>
  <si>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</si>
  <si>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</si>
  <si>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</si>
  <si>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</si>
  <si>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</si>
  <si>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</si>
  <si>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</si>
  <si>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</si>
  <si>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</si>
  <si>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</si>
  <si>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</si>
  <si>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</si>
  <si>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</si>
  <si>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</si>
  <si>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</si>
  <si>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</si>
  <si>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</si>
  <si>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</si>
  <si>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</si>
  <si>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</si>
  <si>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</si>
  <si>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</si>
  <si>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</si>
  <si>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</si>
  <si>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</si>
  <si>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</si>
  <si>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</si>
  <si>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</si>
  <si>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</si>
  <si>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</si>
  <si>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</si>
  <si>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</si>
  <si>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</si>
  <si>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</si>
  <si>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</si>
  <si>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</si>
  <si>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</si>
  <si>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</si>
  <si>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</si>
  <si>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</si>
  <si>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</si>
  <si>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</si>
  <si>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</si>
  <si>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</si>
  <si>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</si>
  <si>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</si>
  <si>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</si>
  <si>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</si>
  <si>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</si>
  <si>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</si>
  <si>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</si>
  <si>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</si>
  <si>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</si>
  <si>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</si>
  <si>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</si>
  <si>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</si>
  <si>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</si>
  <si>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</si>
  <si>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</si>
  <si>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</si>
  <si>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</si>
  <si>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</si>
  <si>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</si>
  <si>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</si>
  <si>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</si>
  <si>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</si>
  <si>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</si>
  <si>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</si>
  <si>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</si>
  <si>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</si>
  <si>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</si>
  <si>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</si>
  <si>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</si>
  <si>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</si>
  <si>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</si>
  <si>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</si>
  <si>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</si>
  <si>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</si>
  <si>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</si>
  <si>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</si>
  <si>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</si>
  <si>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</si>
  <si>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</si>
  <si>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</si>
  <si>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</si>
  <si>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</si>
  <si>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</si>
  <si>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</si>
  <si>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</si>
  <si>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</si>
  <si>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</si>
  <si>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</si>
  <si>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</si>
  <si>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</si>
  <si>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</si>
  <si>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</si>
  <si>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</si>
  <si>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</si>
  <si>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</si>
  <si>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</si>
  <si>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</si>
  <si>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</si>
  <si>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</si>
  <si>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</si>
  <si>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</si>
  <si>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</si>
  <si>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</si>
  <si>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</si>
  <si>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</si>
  <si>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</si>
  <si>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</si>
  <si>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</si>
  <si>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</si>
  <si>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</si>
  <si>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</si>
  <si>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</si>
  <si>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</si>
  <si>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</si>
  <si>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</si>
  <si>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</si>
  <si>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</si>
  <si>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</si>
  <si>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</si>
  <si>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</si>
  <si>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</si>
  <si>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</si>
  <si>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</si>
  <si>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</si>
  <si>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</si>
  <si>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</si>
  <si>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</si>
  <si>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</si>
  <si>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</si>
  <si>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</si>
  <si>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</si>
  <si>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</si>
  <si>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</si>
  <si>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</si>
  <si>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</si>
  <si>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</si>
  <si>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</si>
  <si>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</si>
  <si>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</si>
  <si>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</si>
  <si>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</si>
  <si>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</si>
  <si>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</si>
  <si>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</si>
  <si>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</si>
  <si>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</si>
  <si>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</si>
  <si>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</si>
  <si>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</si>
  <si>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</si>
  <si>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</si>
  <si>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</si>
  <si>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</si>
  <si>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</si>
  <si>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</si>
  <si>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</si>
  <si>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</si>
  <si>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</si>
  <si>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</si>
  <si>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</si>
  <si>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</si>
  <si>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</si>
  <si>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</si>
  <si>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</si>
  <si>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</si>
  <si>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</si>
  <si>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</si>
  <si>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</si>
  <si>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</si>
  <si>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</si>
  <si>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</si>
  <si>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</si>
  <si>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</si>
  <si>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</si>
  <si>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</si>
  <si>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</si>
  <si>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</si>
  <si>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</si>
  <si>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</si>
  <si>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</si>
  <si>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</si>
  <si>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</si>
  <si>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</si>
  <si>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</si>
  <si>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</si>
  <si>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</si>
  <si>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</si>
  <si>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</si>
  <si>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</si>
  <si>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</si>
  <si>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</si>
  <si>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</si>
  <si>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</si>
  <si>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</si>
  <si>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</si>
  <si>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</si>
  <si>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</si>
  <si>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</si>
  <si>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</si>
  <si>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</si>
  <si>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</si>
  <si>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</si>
  <si>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</si>
  <si>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</si>
  <si>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</si>
  <si>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</si>
  <si>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</si>
  <si>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</si>
  <si>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</si>
  <si>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</si>
  <si>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</si>
  <si>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</si>
  <si>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</si>
  <si>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</si>
  <si>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</si>
  <si>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</si>
  <si>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</si>
  <si>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</si>
  <si>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</si>
  <si>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</si>
  <si>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</si>
  <si>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</si>
  <si>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</si>
  <si>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</si>
  <si>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</si>
  <si>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</si>
  <si>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</si>
  <si>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</si>
  <si>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</si>
  <si>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</si>
  <si>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</si>
  <si>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</si>
  <si>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</si>
  <si>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</si>
  <si>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</si>
  <si>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</si>
  <si>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</si>
  <si>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</si>
  <si>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</si>
  <si>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</si>
  <si>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</si>
  <si>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</si>
  <si>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</si>
  <si>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</si>
  <si>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</si>
  <si>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</si>
  <si>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</si>
  <si>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</si>
  <si>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</si>
  <si>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</si>
  <si>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</si>
  <si>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</si>
  <si>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</si>
  <si>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</si>
  <si>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</si>
  <si>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</si>
  <si>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</si>
  <si>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</si>
  <si>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</si>
  <si>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</si>
  <si>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</si>
  <si>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</si>
  <si>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</si>
  <si>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</si>
  <si>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</si>
  <si>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</si>
  <si>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</si>
  <si>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</si>
  <si>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</si>
  <si>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</si>
  <si>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</si>
  <si>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</si>
  <si>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</si>
  <si>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</si>
  <si>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</si>
  <si>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</si>
  <si>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</si>
  <si>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</si>
  <si>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</si>
  <si>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</si>
  <si>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</si>
  <si>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</si>
  <si>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</si>
  <si>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</si>
  <si>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</si>
  <si>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</si>
  <si>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</si>
  <si>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</si>
  <si>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</si>
  <si>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</si>
  <si>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</si>
  <si>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</si>
  <si>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</si>
  <si>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</si>
  <si>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</si>
  <si>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</si>
  <si>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</si>
  <si>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</si>
  <si>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</si>
  <si>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</si>
  <si>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</si>
  <si>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</si>
  <si>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</si>
  <si>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</si>
  <si>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</si>
  <si>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</si>
  <si>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</si>
  <si>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</si>
  <si>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</si>
  <si>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</si>
  <si>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</si>
  <si>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</si>
  <si>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</si>
  <si>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</si>
  <si>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</si>
  <si>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</si>
  <si>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</si>
  <si>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</si>
  <si>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</si>
  <si>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</si>
  <si>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</si>
  <si>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</si>
  <si>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</si>
  <si>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</si>
  <si>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</si>
  <si>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</si>
  <si>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</si>
  <si>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</si>
  <si>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</si>
  <si>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</si>
  <si>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</si>
  <si>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</si>
  <si>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</si>
  <si>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</si>
  <si>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</si>
  <si>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</si>
  <si>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</si>
  <si>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</si>
  <si>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</si>
  <si>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</si>
  <si>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</si>
  <si>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</si>
  <si>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</si>
  <si>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</si>
  <si>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</si>
  <si>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</si>
  <si>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</si>
  <si>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</si>
  <si>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</si>
  <si>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</si>
  <si>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</si>
  <si>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</si>
  <si>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</si>
  <si>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</si>
  <si>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</si>
  <si>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</si>
  <si>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</si>
  <si>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</si>
  <si>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</si>
  <si>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</si>
  <si>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</si>
  <si>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</si>
  <si>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</si>
  <si>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</si>
  <si>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</si>
  <si>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</si>
  <si>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</si>
  <si>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</si>
  <si>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</si>
  <si>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</si>
  <si>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</si>
  <si>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</si>
  <si>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</si>
  <si>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</si>
  <si>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</si>
  <si>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</si>
  <si>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</si>
  <si>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</si>
  <si>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</si>
  <si>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</si>
  <si>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</si>
  <si>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</si>
  <si>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</si>
  <si>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</si>
  <si>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</si>
  <si>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</si>
  <si>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</si>
  <si>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</si>
  <si>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</si>
  <si>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</si>
  <si>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</si>
  <si>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</si>
  <si>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</si>
  <si>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</si>
  <si>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</si>
  <si>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</si>
  <si>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</si>
  <si>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</si>
  <si>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</si>
  <si>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</si>
  <si>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</si>
  <si>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</si>
  <si>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</si>
  <si>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</si>
  <si>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</si>
  <si>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</si>
  <si>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</si>
  <si>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</si>
  <si>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</si>
  <si>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</si>
  <si>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</si>
  <si>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</si>
  <si>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</si>
  <si>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</si>
  <si>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</si>
  <si>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</si>
  <si>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</si>
  <si>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</si>
  <si>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</si>
  <si>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</si>
  <si>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</si>
  <si>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</si>
  <si>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</si>
  <si>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</si>
  <si>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</si>
  <si>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</si>
  <si>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</si>
  <si>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</si>
  <si>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</si>
  <si>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</si>
  <si>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</si>
  <si>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</si>
  <si>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</si>
  <si>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</si>
  <si>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</si>
  <si>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</si>
  <si>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</si>
  <si>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</si>
  <si>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</si>
  <si>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</si>
  <si>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</si>
  <si>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</si>
  <si>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</si>
  <si>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</si>
  <si>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</si>
  <si>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</si>
  <si>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</si>
  <si>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</si>
  <si>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</si>
  <si>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</si>
  <si>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</si>
  <si>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</si>
  <si>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</si>
  <si>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</si>
  <si>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</si>
  <si>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</si>
  <si>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</si>
  <si>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</si>
  <si>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</si>
  <si>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</si>
  <si>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</si>
  <si>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</si>
  <si>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</si>
  <si>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</si>
  <si>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</si>
  <si>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</si>
  <si>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</si>
  <si>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</si>
  <si>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</si>
  <si>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</si>
  <si>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</si>
  <si>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</si>
  <si>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</si>
  <si>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</si>
  <si>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</si>
  <si>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</si>
  <si>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</si>
  <si>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</si>
  <si>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</si>
  <si>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</si>
  <si>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</si>
  <si>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</si>
  <si>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</si>
  <si>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</si>
  <si>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</si>
  <si>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</si>
  <si>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</si>
  <si>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</si>
  <si>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</si>
  <si>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</si>
  <si>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</si>
  <si>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</si>
  <si>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</si>
  <si>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</si>
  <si>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</si>
  <si>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</si>
  <si>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</si>
  <si>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</si>
  <si>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</si>
  <si>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</si>
  <si>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</si>
  <si>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</si>
  <si>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</si>
  <si>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</si>
  <si>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</si>
  <si>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</si>
  <si>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</si>
  <si>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</si>
  <si>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</si>
  <si>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</si>
  <si>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</si>
  <si>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</si>
  <si>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</si>
  <si>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</si>
  <si>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</si>
  <si>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</si>
  <si>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</si>
  <si>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</si>
  <si>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</si>
  <si>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</si>
  <si>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</si>
  <si>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</si>
  <si>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</si>
  <si>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</si>
  <si>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</si>
  <si>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</si>
  <si>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</si>
  <si>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</si>
  <si>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</si>
  <si>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</si>
  <si>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</si>
  <si>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</si>
  <si>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</si>
  <si>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</si>
  <si>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</si>
  <si>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</si>
  <si>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</si>
  <si>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</si>
  <si>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</si>
  <si>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</si>
  <si>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</si>
  <si>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</si>
  <si>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</si>
  <si>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</si>
  <si>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</si>
  <si>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</si>
  <si>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</si>
  <si>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</si>
  <si>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</si>
  <si>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</si>
  <si>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</si>
  <si>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</si>
  <si>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</si>
  <si>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</si>
  <si>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</si>
  <si>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</si>
  <si>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</si>
  <si>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</si>
  <si>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</si>
  <si>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</si>
  <si>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</si>
  <si>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</si>
  <si>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</si>
  <si>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</si>
  <si>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</si>
  <si>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</si>
  <si>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</si>
  <si>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</si>
  <si>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</si>
  <si>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</si>
  <si>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</si>
  <si>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</si>
  <si>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</si>
  <si>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</si>
  <si>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</si>
  <si>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</si>
  <si>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</si>
  <si>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</si>
  <si>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</si>
  <si>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</si>
  <si>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</si>
  <si>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</si>
  <si>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</si>
  <si>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</si>
  <si>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</si>
  <si>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</si>
  <si>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</si>
  <si>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</si>
  <si>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</si>
  <si>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</si>
  <si>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</si>
  <si>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</si>
  <si>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</si>
  <si>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</si>
  <si>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</si>
  <si>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</si>
  <si>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</si>
  <si>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</si>
  <si>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</si>
  <si>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</si>
  <si>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</si>
  <si>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</si>
  <si>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</si>
  <si>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</si>
  <si>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</si>
  <si>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</si>
  <si>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</si>
  <si>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</si>
  <si>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</si>
  <si>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</si>
  <si>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</si>
  <si>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</si>
  <si>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</si>
  <si>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</si>
  <si>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</si>
  <si>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</si>
  <si>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</si>
  <si>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</si>
  <si>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</si>
  <si>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</si>
  <si>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</si>
  <si>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</si>
  <si>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</si>
  <si>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</si>
  <si>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</si>
  <si>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</si>
  <si>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</si>
  <si>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</si>
  <si>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</si>
  <si>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</si>
  <si>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</si>
  <si>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</si>
  <si>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</si>
  <si>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</si>
  <si>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</si>
  <si>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</si>
  <si>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</si>
  <si>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</si>
  <si>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</si>
  <si>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</si>
  <si>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</si>
  <si>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</si>
  <si>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</si>
  <si>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</si>
  <si>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</si>
  <si>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</si>
  <si>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</si>
  <si>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</si>
  <si>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</si>
  <si>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</si>
  <si>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</si>
  <si>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</si>
  <si>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</si>
  <si>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</si>
  <si>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</si>
  <si>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</si>
  <si>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</si>
  <si>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</si>
  <si>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</si>
  <si>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</si>
  <si>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</si>
  <si>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</si>
  <si>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</si>
  <si>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</si>
  <si>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</si>
  <si>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</si>
  <si>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</si>
  <si>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</si>
  <si>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</si>
  <si>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</si>
  <si>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</si>
  <si>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</si>
  <si>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</si>
  <si>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</si>
  <si>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</si>
  <si>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</si>
  <si>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</si>
  <si>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</si>
  <si>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</si>
  <si>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</si>
  <si>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</si>
  <si>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</si>
  <si>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</si>
  <si>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</si>
  <si>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</si>
  <si>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</si>
  <si>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</si>
  <si>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</si>
  <si>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</si>
  <si>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</si>
  <si>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</si>
  <si>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</si>
  <si>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</si>
  <si>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</si>
  <si>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</si>
  <si>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</si>
  <si>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</si>
  <si>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</si>
  <si>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</si>
  <si>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</si>
  <si>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</si>
  <si>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</si>
  <si>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</si>
  <si>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</si>
  <si>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</si>
  <si>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</si>
  <si>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</si>
  <si>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</si>
  <si>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</si>
  <si>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</si>
  <si>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</si>
  <si>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</si>
  <si>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</si>
  <si>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</si>
  <si>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</si>
  <si>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</si>
  <si>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</si>
  <si>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</si>
  <si>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</si>
  <si>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</si>
  <si>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</si>
  <si>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</si>
  <si>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</si>
  <si>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</si>
  <si>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</si>
  <si>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</si>
  <si>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</si>
  <si>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</si>
  <si>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</si>
  <si>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</si>
  <si>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</si>
  <si>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</si>
  <si>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</si>
  <si>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</si>
  <si>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</si>
  <si>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</si>
  <si>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</si>
  <si>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</si>
  <si>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</si>
  <si>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</si>
  <si>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</si>
  <si>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</si>
  <si>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</si>
  <si>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</si>
  <si>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</si>
  <si>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</si>
  <si>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</si>
  <si>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</si>
  <si>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</si>
  <si>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</si>
  <si>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</si>
  <si>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</si>
  <si>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</si>
  <si>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</si>
  <si>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</si>
  <si>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</si>
  <si>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</si>
  <si>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</si>
  <si>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</si>
  <si>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</si>
  <si>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</si>
  <si>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</si>
  <si>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</si>
  <si>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</si>
  <si>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</si>
  <si>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</si>
  <si>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</si>
  <si>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</si>
  <si>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</si>
  <si>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</si>
  <si>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</si>
  <si>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</si>
  <si>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</si>
  <si>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</si>
  <si>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</si>
  <si>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</si>
  <si>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</si>
  <si>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</si>
  <si>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</si>
  <si>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</si>
  <si>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</si>
  <si>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</si>
  <si>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</si>
  <si>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</si>
  <si>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</si>
  <si>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</si>
  <si>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</si>
  <si>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</si>
  <si>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</si>
  <si>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</si>
  <si>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</si>
  <si>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</si>
  <si>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</si>
  <si>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</si>
  <si>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</si>
  <si>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</si>
  <si>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</si>
  <si>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</si>
  <si>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</si>
  <si>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</si>
  <si>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</si>
  <si>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</si>
  <si>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</si>
  <si>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</si>
  <si>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</si>
  <si>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</si>
  <si>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</si>
  <si>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</si>
  <si>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</si>
  <si>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</si>
  <si>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</si>
  <si>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</si>
  <si>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</si>
  <si>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</si>
  <si>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</si>
  <si>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</si>
  <si>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</si>
  <si>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</si>
  <si>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</si>
  <si>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</si>
  <si>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</si>
  <si>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</si>
  <si>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</si>
  <si>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</si>
  <si>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</si>
  <si>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</si>
  <si>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</si>
  <si>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</si>
  <si>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</si>
  <si>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</si>
  <si>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</si>
  <si>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</si>
  <si>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</si>
  <si>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</si>
  <si>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</si>
  <si>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</si>
  <si>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</si>
  <si>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</si>
  <si>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</si>
  <si>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</si>
  <si>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</si>
  <si>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</si>
  <si>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</si>
  <si>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</si>
  <si>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</si>
  <si>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</si>
  <si>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</si>
  <si>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</si>
  <si>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</si>
  <si>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</si>
  <si>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</si>
  <si>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</si>
  <si>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</si>
  <si>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</si>
  <si>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</si>
  <si>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</si>
  <si>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</si>
  <si>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</si>
  <si>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</si>
  <si>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</si>
  <si>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</si>
  <si>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</si>
  <si>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</si>
  <si>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</si>
  <si>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</si>
  <si>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</si>
  <si>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</si>
  <si>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</si>
  <si>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</si>
  <si>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</si>
  <si>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</si>
  <si>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</si>
  <si>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</si>
  <si>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</si>
  <si>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</si>
  <si>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</si>
  <si>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</si>
  <si>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</si>
  <si>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</si>
  <si>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</si>
  <si>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</si>
  <si>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</si>
  <si>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</si>
  <si>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</si>
  <si>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</si>
  <si>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</si>
  <si>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</si>
  <si>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</si>
  <si>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</si>
  <si>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</si>
  <si>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</si>
  <si>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</si>
  <si>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</si>
  <si>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</si>
  <si>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</si>
  <si>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</si>
  <si>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</si>
  <si>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</si>
  <si>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</si>
  <si>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</si>
  <si>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</si>
  <si>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</si>
  <si>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</si>
  <si>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</si>
  <si>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</si>
  <si>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</si>
  <si>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</si>
  <si>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</si>
  <si>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</si>
  <si>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</si>
  <si>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</si>
  <si>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</si>
  <si>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</si>
  <si>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</si>
  <si>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</si>
  <si>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</si>
  <si>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</si>
  <si>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</si>
  <si>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</si>
  <si>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</si>
  <si>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</si>
  <si>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</si>
  <si>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</si>
  <si>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</si>
  <si>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</si>
  <si>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</si>
  <si>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</si>
  <si>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</si>
  <si>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</si>
  <si>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</si>
  <si>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</si>
  <si>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</si>
  <si>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</si>
  <si>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</si>
  <si>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</si>
  <si>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</si>
  <si>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</si>
  <si>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</si>
  <si>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</si>
  <si>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</si>
  <si>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</si>
  <si>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</si>
  <si>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</si>
  <si>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</si>
  <si>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</si>
  <si>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</si>
  <si>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</si>
  <si>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</si>
  <si>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</si>
  <si>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</si>
  <si>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</si>
  <si>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</si>
  <si>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</si>
  <si>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</si>
  <si>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</si>
  <si>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</si>
  <si>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</si>
  <si>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</si>
  <si>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</si>
  <si>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</si>
  <si>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</si>
  <si>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</si>
  <si>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</si>
  <si>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</si>
  <si>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</si>
  <si>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</si>
  <si>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</si>
  <si>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</si>
  <si>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</si>
  <si>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</si>
  <si>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</si>
  <si>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</si>
  <si>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</si>
  <si>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</si>
  <si>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</si>
  <si>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</si>
  <si>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</si>
  <si>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</si>
  <si>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</si>
  <si>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</si>
  <si>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</si>
  <si>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</si>
  <si>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</si>
  <si>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</si>
  <si>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</si>
  <si>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</si>
  <si>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</si>
  <si>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</si>
  <si>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</si>
  <si>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</si>
  <si>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</si>
  <si>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</si>
  <si>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</si>
  <si>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</si>
  <si>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</si>
  <si>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</si>
  <si>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</si>
  <si>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</si>
  <si>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</si>
  <si>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</si>
  <si>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</si>
  <si>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</si>
  <si>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</si>
  <si>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</si>
  <si>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</si>
  <si>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</si>
  <si>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</si>
  <si>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</si>
  <si>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</si>
  <si>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</si>
  <si>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</si>
  <si>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</si>
  <si>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</si>
  <si>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</si>
  <si>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</si>
  <si>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</si>
  <si>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</si>
  <si>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</si>
  <si>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</si>
  <si>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</si>
  <si>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</si>
  <si>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</si>
  <si>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</si>
  <si>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</si>
  <si>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</si>
  <si>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</si>
  <si>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</si>
  <si>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</si>
  <si>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</si>
  <si>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</si>
  <si>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</si>
  <si>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</si>
  <si>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</si>
  <si>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</si>
  <si>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</si>
  <si>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</si>
  <si>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</si>
  <si>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</si>
  <si>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</si>
  <si>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</si>
  <si>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</si>
  <si>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</si>
  <si>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</si>
  <si>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</si>
  <si>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</si>
  <si>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</si>
  <si>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</si>
  <si>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</si>
  <si>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</si>
  <si>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</si>
  <si>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</si>
  <si>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</si>
  <si>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</si>
  <si>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</si>
  <si>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</si>
  <si>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</si>
  <si>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</si>
  <si>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</si>
  <si>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</si>
  <si>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</si>
  <si>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</si>
  <si>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</si>
  <si>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</si>
  <si>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</si>
  <si>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</si>
  <si>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</si>
  <si>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</si>
  <si>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</si>
  <si>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</si>
  <si>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</si>
  <si>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</si>
  <si>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</si>
  <si>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</si>
  <si>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</si>
  <si>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</si>
  <si>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</si>
  <si>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</si>
  <si>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</si>
  <si>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</si>
  <si>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</si>
  <si>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</si>
  <si>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</si>
  <si>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</si>
  <si>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</si>
  <si>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</si>
  <si>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</si>
  <si>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</si>
  <si>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</si>
  <si>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</si>
  <si>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</si>
  <si>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</si>
  <si>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</si>
  <si>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</si>
  <si>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</si>
  <si>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</si>
  <si>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</si>
  <si>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</si>
  <si>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</si>
  <si>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</si>
  <si>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</si>
  <si>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</si>
  <si>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</si>
  <si>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</si>
  <si>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</si>
  <si>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</si>
  <si>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</si>
  <si>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</si>
  <si>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</si>
  <si>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</si>
  <si>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</si>
  <si>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</si>
  <si>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</si>
  <si>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</si>
  <si>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</si>
  <si>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</si>
  <si>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</si>
  <si>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</si>
  <si>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</si>
  <si>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</si>
  <si>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</si>
  <si>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</si>
  <si>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</si>
  <si>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</si>
  <si>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</si>
  <si>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</si>
  <si>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</si>
  <si>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</si>
  <si>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</si>
  <si>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</si>
  <si>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</si>
  <si>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</si>
  <si>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</si>
  <si>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</si>
  <si>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</si>
  <si>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</si>
  <si>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</si>
  <si>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</si>
  <si>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</si>
  <si>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</si>
  <si>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</si>
  <si>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</si>
  <si>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</si>
  <si>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</si>
  <si>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</si>
  <si>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</si>
  <si>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</si>
  <si>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</si>
  <si>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</si>
  <si>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</si>
  <si>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</si>
  <si>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</si>
  <si>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</si>
  <si>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</si>
  <si>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</si>
  <si>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</si>
  <si>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</si>
  <si>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</si>
  <si>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</si>
  <si>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</si>
  <si>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</si>
  <si>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</si>
  <si>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</si>
  <si>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</si>
  <si>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</si>
  <si>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</si>
  <si>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</si>
  <si>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</si>
  <si>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</si>
  <si>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</si>
  <si>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</si>
  <si>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</si>
  <si>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</si>
  <si>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</si>
  <si>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</si>
  <si>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</si>
  <si>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</si>
  <si>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</si>
  <si>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</si>
  <si>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</si>
  <si>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</si>
  <si>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</si>
  <si>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</si>
  <si>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</si>
  <si>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</si>
  <si>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</si>
  <si>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</si>
  <si>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</si>
  <si>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</si>
  <si>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</si>
  <si>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</si>
  <si>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</si>
  <si>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</si>
  <si>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</si>
  <si>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</si>
  <si>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</si>
  <si>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</si>
  <si>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</si>
  <si>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</si>
  <si>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</si>
  <si>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</si>
  <si>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</si>
  <si>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</si>
  <si>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</si>
  <si>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</si>
  <si>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</si>
  <si>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</si>
  <si>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</si>
  <si>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</si>
  <si>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</si>
  <si>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</si>
  <si>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</si>
  <si>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</si>
  <si>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</si>
  <si>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</si>
  <si>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</si>
  <si>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</si>
  <si>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</si>
  <si>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</si>
  <si>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</si>
  <si>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</si>
  <si>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</si>
  <si>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</si>
  <si>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</si>
  <si>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</si>
  <si>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</si>
  <si>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</si>
  <si>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</si>
  <si>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</si>
  <si>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</si>
  <si>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</si>
  <si>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</si>
  <si>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</si>
  <si>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</si>
  <si>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</si>
  <si>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</si>
  <si>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</si>
  <si>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</si>
  <si>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</si>
  <si>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</si>
  <si>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</si>
  <si>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</si>
  <si>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</si>
  <si>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</si>
  <si>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</si>
  <si>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</si>
  <si>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</si>
  <si>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</si>
  <si>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</si>
  <si>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</si>
  <si>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</si>
  <si>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</si>
  <si>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</si>
  <si>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</si>
  <si>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</si>
  <si>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</si>
  <si>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</si>
  <si>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</si>
  <si>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</si>
  <si>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</si>
  <si>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</si>
  <si>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</si>
  <si>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</si>
  <si>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</si>
  <si>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</si>
  <si>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</si>
  <si>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</si>
  <si>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</si>
  <si>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</si>
  <si>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</si>
  <si>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</si>
  <si>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</si>
  <si>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</si>
  <si>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</si>
  <si>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</si>
  <si>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</si>
  <si>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</si>
  <si>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</si>
  <si>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</si>
  <si>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</si>
  <si>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</si>
  <si>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</si>
  <si>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</si>
  <si>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</si>
  <si>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</si>
  <si>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</si>
  <si>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</si>
  <si>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</si>
  <si>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</si>
  <si>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</si>
  <si>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</si>
  <si>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</si>
  <si>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</si>
  <si>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</si>
  <si>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</si>
  <si>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</si>
  <si>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</si>
  <si>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</si>
  <si>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</si>
  <si>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</si>
  <si>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</si>
  <si>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</si>
  <si>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</si>
  <si>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</si>
  <si>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</si>
  <si>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</si>
  <si>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</si>
  <si>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</si>
  <si>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</si>
  <si>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</si>
  <si>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</si>
  <si>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</si>
  <si>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</si>
  <si>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</si>
  <si>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</si>
  <si>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</si>
  <si>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</si>
  <si>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</si>
  <si>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</si>
  <si>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</si>
  <si>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</si>
  <si>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</si>
  <si>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</si>
  <si>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</si>
  <si>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</si>
  <si>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</si>
  <si>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</si>
  <si>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</si>
  <si>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</si>
  <si>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</si>
  <si>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</si>
  <si>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</si>
  <si>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</si>
  <si>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</si>
  <si>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</si>
  <si>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</si>
  <si>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</si>
  <si>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</si>
  <si>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</si>
  <si>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</si>
  <si>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</si>
  <si>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</si>
  <si>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</si>
  <si>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</si>
  <si>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</si>
  <si>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</si>
  <si>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</si>
  <si>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</si>
  <si>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</si>
  <si>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</si>
  <si>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</si>
  <si>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</si>
  <si>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</si>
  <si>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</si>
  <si>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</si>
  <si>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</si>
  <si>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</si>
  <si>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</si>
  <si>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</si>
  <si>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</si>
  <si>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</si>
  <si>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</si>
  <si>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</si>
  <si>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</si>
  <si>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</si>
  <si>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</si>
  <si>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</si>
  <si>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</si>
  <si>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</si>
  <si>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</si>
  <si>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</si>
  <si>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</si>
  <si>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</si>
  <si>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</si>
  <si>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</si>
  <si>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</si>
  <si>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</si>
  <si>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</si>
  <si>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</si>
  <si>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</si>
  <si>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</si>
  <si>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</si>
  <si>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</si>
  <si>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</si>
  <si>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</si>
  <si>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</si>
  <si>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</si>
  <si>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</si>
  <si>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</si>
  <si>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</si>
  <si>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</si>
  <si>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</si>
  <si>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</si>
  <si>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</si>
  <si>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</si>
  <si>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</si>
  <si>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</si>
  <si>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</si>
  <si>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</si>
  <si>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</si>
  <si>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</si>
  <si>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</si>
  <si>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</si>
  <si>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</si>
  <si>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</si>
  <si>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</si>
  <si>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</si>
  <si>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</si>
  <si>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</si>
  <si>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</si>
  <si>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</si>
  <si>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</si>
  <si>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</si>
  <si>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</si>
  <si>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</si>
  <si>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</si>
  <si>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</si>
  <si>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</si>
  <si>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</si>
  <si>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</si>
  <si>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</si>
  <si>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</si>
  <si>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</si>
  <si>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</si>
  <si>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</si>
  <si>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</si>
  <si>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</si>
  <si>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</si>
  <si>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</si>
  <si>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</si>
  <si>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</si>
  <si>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</si>
  <si>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</si>
  <si>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</si>
  <si>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</si>
  <si>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</si>
  <si>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</si>
  <si>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</si>
  <si>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</si>
  <si>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</si>
  <si>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</si>
  <si>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</si>
  <si>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</si>
  <si>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</si>
  <si>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</si>
  <si>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</si>
  <si>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</si>
  <si>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</si>
  <si>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</si>
  <si>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</si>
  <si>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</si>
  <si>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</si>
  <si>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</si>
  <si>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</si>
  <si>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</si>
  <si>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</si>
  <si>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</si>
  <si>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</si>
  <si>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</si>
  <si>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</si>
  <si>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</si>
  <si>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</si>
  <si>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</si>
  <si>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</si>
  <si>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</si>
  <si>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</si>
  <si>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</si>
  <si>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</si>
  <si>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</si>
  <si>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</si>
  <si>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</si>
  <si>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</si>
  <si>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</si>
  <si>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</si>
  <si>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</si>
  <si>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</si>
  <si>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</si>
  <si>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</si>
  <si>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</si>
  <si>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</si>
  <si>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</si>
  <si>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</si>
  <si>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</si>
  <si>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</si>
  <si>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</si>
  <si>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</si>
  <si>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</si>
  <si>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</si>
  <si>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</si>
  <si>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</si>
  <si>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</si>
  <si>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</si>
  <si>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</si>
  <si>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</si>
  <si>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</si>
  <si>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</si>
  <si>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</si>
  <si>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</si>
  <si>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</si>
  <si>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</si>
  <si>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</si>
  <si>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</si>
  <si>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</si>
  <si>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</si>
  <si>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</si>
  <si>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</si>
  <si>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</si>
  <si>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</si>
  <si>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</si>
  <si>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</si>
  <si>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</si>
  <si>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</si>
  <si>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</si>
  <si>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</si>
  <si>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</si>
  <si>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</si>
  <si>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</si>
  <si>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</si>
  <si>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</si>
  <si>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</si>
  <si>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</si>
  <si>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</si>
  <si>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</si>
  <si>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</si>
  <si>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</si>
  <si>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</si>
  <si>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</si>
  <si>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</si>
  <si>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</si>
  <si>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</si>
  <si>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</si>
  <si>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</si>
  <si>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</si>
  <si>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</si>
  <si>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</si>
  <si>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</si>
  <si>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</si>
  <si>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</si>
  <si>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</si>
  <si>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</si>
  <si>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</si>
  <si>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</si>
  <si>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</si>
  <si>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</si>
  <si>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</si>
  <si>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</si>
  <si>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</si>
  <si>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</si>
  <si>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</si>
  <si>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</si>
  <si>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</si>
  <si>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</si>
  <si>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</si>
  <si>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</si>
  <si>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</si>
  <si>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</si>
  <si>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</si>
  <si>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</si>
  <si>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</si>
  <si>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</si>
  <si>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</si>
  <si>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</si>
  <si>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</si>
  <si>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</si>
  <si>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</si>
  <si>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</si>
  <si>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</si>
  <si>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</si>
  <si>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</si>
  <si>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</si>
  <si>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</si>
  <si>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</si>
  <si>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</si>
  <si>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</si>
  <si>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</si>
  <si>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</si>
  <si>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</si>
  <si>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</si>
  <si>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</si>
  <si>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</si>
  <si>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</si>
  <si>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</si>
  <si>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</si>
  <si>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</si>
  <si>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</si>
  <si>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</si>
  <si>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</si>
  <si>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</si>
  <si>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</si>
  <si>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</si>
  <si>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</si>
  <si>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</si>
  <si>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</si>
  <si>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</si>
  <si>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</si>
  <si>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</si>
  <si>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</si>
  <si>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</si>
  <si>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</si>
  <si>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</si>
  <si>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</si>
  <si>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</si>
  <si>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</si>
  <si>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</si>
  <si>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</si>
  <si>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</si>
  <si>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</si>
  <si>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</si>
  <si>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</si>
  <si>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</si>
  <si>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</si>
  <si>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</si>
  <si>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</si>
  <si>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</si>
  <si>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</si>
  <si>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</si>
  <si>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</si>
  <si>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</si>
  <si>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</si>
  <si>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</si>
  <si>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</si>
  <si>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</si>
  <si>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</si>
  <si>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</si>
  <si>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</si>
  <si>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</si>
  <si>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</si>
  <si>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</si>
  <si>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</si>
  <si>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</si>
  <si>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</si>
  <si>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</si>
  <si>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</si>
  <si>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</si>
  <si>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</si>
  <si>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</si>
  <si>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</si>
  <si>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</si>
  <si>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</si>
  <si>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</si>
  <si>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</si>
  <si>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</si>
  <si>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</si>
  <si>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</si>
  <si>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</si>
  <si>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</si>
  <si>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</si>
  <si>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</si>
  <si>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</si>
  <si>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</si>
  <si>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</si>
  <si>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</si>
  <si>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</si>
  <si>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</si>
  <si>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</si>
  <si>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</si>
  <si>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</si>
  <si>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</si>
  <si>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</si>
  <si>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</si>
  <si>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</si>
  <si>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</si>
  <si>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</si>
  <si>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</si>
  <si>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</si>
  <si>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</si>
  <si>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</si>
  <si>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</si>
  <si>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</si>
  <si>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</si>
  <si>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</si>
  <si>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</si>
  <si>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</si>
  <si>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</si>
  <si>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</si>
  <si>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</si>
  <si>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</si>
  <si>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</si>
  <si>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</si>
  <si>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</si>
  <si>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</si>
  <si>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</si>
  <si>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</si>
  <si>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</si>
  <si>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</si>
  <si>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</si>
  <si>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</si>
  <si>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</si>
  <si>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</si>
  <si>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</si>
  <si>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</si>
  <si>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</si>
  <si>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</si>
  <si>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</si>
  <si>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</si>
  <si>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</si>
  <si>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</si>
  <si>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</si>
  <si>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</si>
  <si>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</si>
  <si>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</si>
  <si>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</si>
  <si>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</si>
  <si>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</si>
  <si>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</si>
  <si>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</si>
  <si>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</si>
  <si>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</si>
  <si>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</si>
  <si>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</si>
  <si>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</si>
  <si>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</si>
  <si>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</si>
  <si>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</si>
  <si>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</si>
  <si>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</si>
  <si>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</si>
  <si>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</si>
  <si>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</si>
  <si>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</si>
  <si>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</si>
  <si>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</si>
  <si>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</si>
  <si>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</si>
  <si>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</si>
  <si>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</si>
  <si>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</si>
  <si>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</si>
  <si>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</si>
  <si>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</si>
  <si>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</si>
  <si>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</si>
  <si>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</si>
  <si>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</si>
  <si>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</si>
  <si>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</si>
  <si>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</si>
  <si>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</si>
  <si>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</si>
  <si>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</si>
  <si>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</si>
  <si>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</si>
  <si>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</si>
  <si>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</si>
  <si>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</si>
  <si>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</si>
  <si>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</si>
  <si>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</si>
  <si>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</si>
  <si>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</si>
  <si>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</si>
  <si>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</si>
  <si>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</si>
  <si>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</si>
  <si>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</si>
  <si>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</si>
  <si>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</si>
  <si>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</si>
  <si>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</si>
  <si>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</si>
  <si>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</si>
  <si>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</si>
  <si>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</si>
  <si>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</si>
  <si>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</si>
  <si>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</si>
  <si>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</si>
  <si>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</si>
  <si>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</si>
  <si>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</si>
  <si>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</si>
  <si>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</si>
  <si>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</si>
  <si>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</si>
  <si>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</si>
  <si>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</si>
  <si>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</si>
  <si>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</si>
  <si>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</si>
  <si>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</si>
  <si>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</si>
  <si>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</si>
  <si>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</si>
  <si>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</si>
  <si>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</si>
  <si>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</si>
  <si>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</si>
  <si>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</si>
  <si>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</si>
  <si>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</si>
  <si>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</si>
  <si>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</si>
  <si>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</si>
  <si>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</si>
  <si>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</si>
  <si>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</si>
  <si>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</si>
  <si>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</si>
  <si>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</si>
  <si>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</si>
  <si>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</si>
  <si>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</si>
  <si>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</si>
  <si>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</si>
  <si>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</si>
  <si>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</si>
  <si>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</si>
  <si>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</si>
  <si>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</si>
  <si>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</si>
  <si>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</si>
  <si>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</si>
  <si>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</si>
  <si>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</si>
  <si>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</si>
  <si>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</si>
  <si>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</si>
  <si>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</si>
  <si>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</si>
  <si>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</si>
  <si>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</si>
  <si>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</si>
  <si>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</si>
  <si>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</si>
  <si>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</si>
  <si>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</si>
  <si>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</si>
  <si>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</si>
  <si>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</si>
  <si>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</si>
  <si>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</si>
  <si>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</si>
  <si>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</si>
  <si>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</si>
  <si>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</si>
  <si>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</si>
  <si>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</si>
  <si>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</si>
  <si>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</si>
  <si>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</si>
  <si>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</si>
  <si>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</si>
  <si>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</si>
  <si>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</si>
  <si>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</si>
  <si>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</si>
  <si>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</si>
  <si>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</si>
  <si>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</si>
  <si>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</si>
  <si>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</si>
  <si>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</si>
  <si>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</si>
  <si>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</si>
  <si>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</si>
  <si>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</si>
  <si>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</si>
  <si>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</si>
  <si>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</si>
  <si>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</si>
  <si>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</si>
  <si>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</si>
  <si>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</si>
  <si>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</si>
  <si>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</si>
  <si>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</si>
  <si>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</si>
  <si>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</si>
  <si>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</si>
  <si>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</si>
  <si>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</si>
  <si>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</si>
  <si>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</si>
  <si>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</si>
  <si>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</si>
  <si>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</si>
  <si>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</si>
  <si>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</si>
  <si>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</si>
  <si>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</si>
  <si>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</si>
  <si>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</si>
  <si>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</si>
  <si>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</si>
  <si>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</si>
  <si>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</si>
  <si>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</si>
  <si>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</si>
  <si>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</si>
  <si>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</si>
  <si>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</si>
  <si>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</si>
  <si>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</si>
  <si>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</si>
  <si>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</si>
  <si>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</si>
  <si>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</si>
  <si>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</si>
  <si>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</si>
  <si>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</si>
  <si>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</si>
  <si>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</si>
  <si>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</si>
  <si>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</si>
  <si>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</si>
  <si>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</si>
  <si>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</si>
  <si>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</si>
  <si>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</si>
  <si>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</si>
  <si>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</si>
  <si>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</si>
  <si>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</si>
  <si>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</si>
  <si>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</si>
  <si>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</si>
  <si>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</si>
  <si>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</si>
  <si>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</si>
  <si>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</si>
  <si>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</si>
  <si>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</si>
  <si>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</si>
  <si>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</si>
  <si>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</si>
  <si>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</si>
  <si>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</si>
  <si>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</si>
  <si>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</si>
  <si>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</si>
  <si>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</si>
  <si>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</si>
  <si>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</si>
  <si>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</si>
  <si>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</si>
  <si>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</si>
  <si>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</si>
  <si>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</si>
  <si>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</si>
  <si>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</si>
  <si>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</si>
  <si>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</si>
  <si>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</si>
  <si>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</si>
  <si>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</si>
  <si>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</si>
  <si>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</si>
  <si>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</si>
  <si>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</si>
  <si>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</si>
  <si>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</si>
  <si>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</si>
  <si>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</si>
  <si>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</si>
  <si>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</si>
  <si>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</si>
  <si>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</si>
  <si>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</si>
  <si>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</si>
  <si>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</si>
  <si>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</si>
  <si>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</si>
  <si>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</si>
  <si>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</si>
  <si>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</si>
  <si>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</si>
  <si>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</si>
  <si>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</si>
  <si>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</si>
  <si>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</si>
  <si>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</si>
  <si>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</si>
  <si>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</si>
  <si>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</si>
  <si>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</si>
  <si>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</si>
  <si>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</si>
  <si>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</si>
  <si>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</si>
  <si>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</si>
  <si>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</si>
  <si>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</si>
  <si>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</si>
  <si>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</si>
  <si>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</si>
  <si>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</si>
  <si>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</si>
  <si>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</si>
  <si>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</si>
  <si>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</si>
  <si>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</si>
  <si>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</si>
  <si>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</si>
  <si>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</si>
  <si>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</si>
  <si>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</si>
  <si>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</si>
  <si>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</si>
  <si>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</si>
  <si>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</si>
  <si>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</si>
  <si>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</si>
  <si>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</si>
  <si>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</si>
  <si>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</si>
  <si>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</si>
  <si>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</si>
  <si>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</si>
  <si>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</si>
  <si>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</si>
  <si>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</si>
  <si>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</si>
  <si>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</si>
  <si>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</si>
  <si>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</si>
  <si>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</si>
  <si>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</si>
  <si>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</si>
  <si>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</si>
  <si>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</si>
  <si>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</si>
  <si>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</si>
  <si>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</si>
  <si>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</si>
  <si>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</si>
  <si>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</si>
  <si>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</si>
  <si>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</si>
  <si>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</si>
  <si>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</si>
  <si>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</si>
  <si>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</si>
  <si>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</si>
  <si>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</si>
  <si>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</si>
  <si>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</si>
  <si>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</si>
  <si>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</si>
  <si>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</si>
  <si>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</si>
  <si>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</si>
  <si>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</si>
  <si>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</si>
  <si>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</si>
  <si>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</si>
  <si>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</si>
  <si>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</si>
  <si>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</si>
  <si>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</si>
  <si>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</si>
  <si>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</si>
  <si>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</si>
  <si>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</si>
  <si>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</si>
  <si>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</si>
  <si>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</si>
  <si>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</si>
  <si>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</si>
  <si>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</si>
  <si>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</si>
  <si>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</si>
  <si>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</si>
  <si>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</si>
  <si>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</si>
  <si>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</si>
  <si>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</si>
  <si>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</si>
  <si>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</si>
  <si>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</si>
  <si>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</si>
  <si>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</si>
  <si>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</si>
  <si>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</si>
  <si>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</si>
  <si>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</si>
  <si>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</si>
  <si>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</si>
  <si>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</si>
  <si>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</si>
  <si>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</si>
  <si>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</si>
  <si>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</si>
  <si>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</si>
  <si>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</si>
  <si>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</si>
  <si>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</si>
  <si>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</si>
  <si>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</si>
  <si>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</si>
  <si>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</si>
  <si>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</si>
  <si>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</si>
  <si>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</si>
  <si>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</si>
  <si>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</si>
  <si>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</si>
  <si>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</si>
  <si>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</si>
  <si>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</si>
  <si>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</si>
  <si>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</si>
  <si>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</si>
  <si>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</si>
  <si>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</si>
  <si>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</si>
  <si>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</si>
  <si>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</si>
  <si>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</si>
  <si>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</si>
  <si>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</si>
  <si>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</si>
  <si>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</si>
  <si>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</si>
  <si>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</si>
  <si>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</si>
  <si>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</si>
  <si>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</si>
  <si>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</si>
  <si>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</si>
  <si>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</si>
  <si>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</si>
  <si>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</si>
  <si>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</si>
  <si>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</si>
  <si>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</si>
  <si>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</si>
  <si>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</si>
  <si>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</si>
  <si>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</si>
  <si>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</si>
  <si>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</si>
  <si>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</si>
  <si>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</si>
  <si>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</si>
  <si>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</si>
  <si>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</si>
  <si>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</si>
  <si>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</si>
  <si>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</si>
  <si>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</si>
  <si>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</si>
  <si>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</si>
  <si>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</si>
  <si>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</si>
  <si>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</si>
  <si>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</si>
  <si>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</si>
  <si>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</si>
  <si>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</si>
  <si>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</si>
  <si>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</si>
  <si>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</si>
  <si>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</si>
  <si>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</si>
  <si>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</si>
  <si>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</si>
  <si>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</si>
  <si>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</si>
  <si>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</si>
  <si>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</si>
  <si>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</si>
  <si>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</si>
  <si>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</si>
  <si>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</si>
  <si>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</si>
  <si>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</si>
  <si>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</si>
  <si>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</si>
  <si>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</si>
  <si>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</si>
  <si>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</si>
  <si>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</si>
  <si>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</si>
  <si>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</si>
  <si>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</si>
  <si>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</si>
  <si>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</si>
  <si>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</si>
  <si>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</si>
  <si>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</si>
  <si>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</si>
  <si>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</si>
  <si>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</si>
  <si>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</si>
  <si>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</si>
  <si>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</si>
  <si>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</si>
  <si>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</si>
  <si>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</si>
  <si>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</si>
  <si>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</si>
  <si>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</si>
  <si>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</si>
  <si>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</si>
  <si>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</si>
  <si>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</si>
  <si>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</si>
  <si>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</si>
  <si>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</si>
  <si>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</si>
  <si>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</si>
  <si>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</si>
  <si>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</si>
  <si>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</si>
  <si>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</si>
  <si>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</si>
  <si>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</si>
  <si>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</si>
  <si>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</si>
  <si>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</si>
  <si>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</si>
  <si>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</si>
  <si>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</si>
  <si>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</si>
  <si>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</si>
  <si>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</si>
  <si>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</si>
  <si>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</si>
  <si>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</si>
  <si>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</si>
  <si>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</si>
  <si>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</si>
  <si>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</si>
  <si>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</si>
  <si>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</si>
  <si>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</si>
  <si>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</si>
  <si>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</si>
  <si>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</si>
  <si>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</si>
  <si>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</si>
  <si>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</si>
  <si>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</si>
  <si>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</si>
  <si>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</si>
  <si>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</si>
  <si>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</si>
  <si>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</si>
  <si>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</si>
  <si>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</si>
  <si>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</si>
  <si>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</si>
  <si>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</si>
  <si>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</si>
  <si>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</si>
  <si>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</si>
  <si>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</si>
  <si>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</si>
  <si>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</si>
  <si>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</si>
  <si>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</si>
  <si>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</si>
  <si>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</si>
  <si>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</si>
  <si>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</si>
  <si>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</si>
  <si>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</si>
  <si>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</si>
  <si>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</si>
  <si>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</si>
  <si>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</si>
  <si>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</si>
  <si>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</si>
  <si>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</si>
  <si>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</si>
  <si>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</si>
  <si>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</si>
  <si>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</si>
  <si>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</si>
  <si>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</si>
  <si>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</si>
  <si>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</si>
  <si>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</si>
  <si>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</si>
  <si>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</si>
  <si>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</si>
  <si>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</si>
  <si>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</si>
  <si>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</si>
  <si>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</si>
  <si>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</si>
  <si>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</si>
  <si>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</si>
  <si>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</si>
  <si>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</si>
  <si>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</si>
  <si>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</si>
  <si>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</si>
  <si>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</si>
  <si>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</si>
  <si>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</si>
  <si>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</si>
  <si>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</si>
  <si>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</si>
  <si>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</si>
  <si>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</si>
  <si>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</si>
  <si>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</si>
  <si>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</si>
  <si>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</si>
  <si>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</si>
  <si>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</si>
  <si>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</si>
  <si>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</si>
  <si>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</si>
  <si>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</si>
  <si>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</si>
  <si>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</si>
  <si>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</si>
  <si>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</si>
  <si>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</si>
  <si>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</si>
  <si>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</si>
  <si>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</si>
  <si>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</si>
  <si>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</si>
  <si>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</si>
  <si>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</si>
  <si>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</si>
  <si>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</si>
  <si>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</si>
  <si>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</si>
  <si>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</si>
  <si>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</si>
  <si>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</si>
  <si>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</si>
  <si>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</si>
  <si>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</si>
  <si>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</si>
  <si>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</si>
  <si>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</si>
  <si>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</si>
  <si>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</si>
  <si>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</si>
  <si>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</si>
  <si>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</si>
  <si>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</si>
  <si>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</si>
  <si>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</si>
  <si>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</si>
  <si>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</si>
  <si>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</si>
  <si>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</si>
  <si>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</si>
  <si>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</si>
  <si>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</si>
  <si>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</si>
  <si>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</si>
  <si>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</si>
  <si>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</si>
  <si>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</si>
  <si>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</si>
  <si>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</si>
  <si>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</si>
  <si>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</si>
  <si>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</si>
  <si>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</si>
  <si>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</si>
  <si>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</si>
  <si>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</si>
  <si>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</si>
  <si>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</si>
  <si>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</si>
  <si>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</si>
  <si>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</si>
  <si>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</si>
  <si>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</si>
  <si>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</si>
  <si>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</si>
  <si>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</si>
  <si>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</si>
  <si>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</si>
  <si>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</si>
  <si>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</si>
  <si>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</si>
  <si>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</si>
  <si>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</si>
  <si>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</si>
  <si>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</si>
  <si>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</si>
  <si>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</si>
  <si>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</si>
  <si>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</si>
  <si>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</si>
  <si>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</si>
  <si>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</si>
  <si>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</si>
  <si>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</si>
  <si>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</si>
  <si>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</si>
  <si>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</si>
  <si>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</si>
  <si>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</si>
  <si>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</si>
  <si>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</si>
  <si>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</si>
  <si>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</si>
  <si>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</si>
  <si>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</si>
  <si>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</si>
  <si>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</si>
  <si>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</si>
  <si>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</si>
  <si>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</si>
  <si>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</si>
  <si>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</si>
  <si>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</si>
  <si>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</si>
  <si>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</si>
  <si>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</si>
  <si>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</si>
  <si>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</si>
  <si>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</si>
  <si>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</si>
  <si>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</si>
  <si>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</si>
  <si>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</si>
  <si>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</si>
  <si>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</si>
  <si>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</si>
  <si>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</si>
  <si>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</si>
  <si>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</si>
  <si>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</si>
  <si>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</si>
  <si>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</si>
  <si>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</si>
  <si>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</si>
  <si>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</si>
  <si>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</si>
  <si>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</si>
  <si>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</si>
  <si>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</si>
  <si>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</si>
  <si>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</si>
  <si>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</si>
  <si>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</si>
  <si>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</si>
  <si>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</si>
  <si>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</si>
  <si>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</si>
  <si>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</si>
  <si>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</si>
  <si>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</si>
  <si>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</si>
  <si>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</si>
  <si>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</si>
  <si>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</si>
  <si>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</si>
  <si>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</si>
  <si>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</si>
  <si>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</si>
  <si>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</si>
  <si>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</si>
  <si>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</si>
  <si>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</si>
  <si>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</si>
  <si>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</si>
  <si>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</si>
  <si>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</si>
  <si>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</si>
  <si>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</si>
  <si>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</si>
  <si>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</si>
  <si>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</si>
  <si>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</si>
  <si>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</si>
  <si>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</si>
  <si>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</si>
  <si>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</si>
  <si>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</si>
  <si>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</si>
  <si>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</si>
  <si>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</si>
  <si>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</si>
  <si>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</si>
  <si>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</si>
  <si>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</si>
  <si>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</si>
  <si>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</si>
  <si>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</si>
  <si>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</si>
  <si>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</si>
  <si>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</si>
  <si>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</si>
  <si>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</si>
  <si>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</si>
  <si>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</si>
  <si>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</si>
  <si>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</si>
  <si>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</si>
  <si>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</si>
  <si>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</si>
  <si>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</si>
  <si>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</si>
  <si>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</si>
  <si>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</si>
  <si>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</si>
  <si>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</si>
  <si>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</si>
  <si>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</si>
  <si>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</si>
  <si>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</si>
  <si>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</si>
  <si>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</si>
  <si>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</si>
  <si>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</si>
  <si>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</si>
  <si>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</si>
  <si>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</si>
  <si>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</si>
  <si>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</si>
  <si>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</si>
  <si>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</si>
  <si>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</si>
  <si>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</si>
  <si>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</si>
  <si>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</si>
  <si>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</si>
  <si>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</si>
  <si>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</si>
  <si>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</si>
  <si>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</si>
  <si>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</si>
  <si>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</si>
  <si>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</si>
  <si>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</si>
  <si>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</si>
  <si>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</si>
  <si>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</si>
  <si>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</si>
  <si>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</si>
  <si>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</si>
  <si>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</si>
  <si>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</si>
  <si>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</si>
  <si>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</si>
  <si>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</si>
  <si>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</si>
  <si>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</si>
  <si>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</si>
  <si>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</si>
  <si>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</si>
  <si>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</si>
  <si>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</si>
  <si>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</si>
  <si>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</si>
  <si>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</si>
  <si>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</si>
  <si>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</si>
  <si>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</si>
  <si>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</si>
  <si>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</si>
  <si>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</si>
  <si>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</si>
  <si>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</si>
  <si>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</si>
  <si>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</si>
  <si>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</si>
  <si>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</si>
  <si>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</si>
  <si>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</si>
  <si>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</si>
  <si>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</si>
  <si>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</si>
  <si>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</si>
  <si>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</si>
  <si>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</si>
  <si>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</si>
  <si>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</si>
  <si>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</si>
  <si>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</si>
  <si>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</si>
  <si>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</si>
  <si>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</si>
  <si>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</si>
  <si>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</si>
  <si>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</si>
  <si>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</si>
  <si>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</si>
  <si>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</si>
  <si>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</si>
  <si>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</si>
  <si>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</si>
  <si>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</si>
  <si>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</si>
  <si>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</si>
  <si>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</si>
  <si>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</si>
  <si>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</si>
  <si>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</si>
  <si>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</si>
  <si>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</si>
  <si>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</si>
  <si>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</si>
  <si>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</si>
  <si>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</si>
  <si>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</si>
  <si>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</si>
  <si>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</si>
  <si>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</si>
  <si>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</si>
  <si>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</si>
  <si>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</si>
  <si>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</si>
  <si>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</si>
  <si>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</si>
  <si>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</si>
  <si>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</si>
  <si>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</si>
  <si>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</si>
  <si>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</si>
  <si>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</si>
  <si>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</si>
  <si>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</si>
  <si>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</si>
  <si>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</si>
  <si>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</si>
  <si>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</si>
  <si>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</si>
  <si>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</si>
  <si>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</si>
  <si>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</si>
  <si>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</si>
  <si>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</si>
  <si>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</si>
  <si>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</si>
  <si>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</si>
  <si>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</si>
  <si>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</si>
  <si>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</si>
  <si>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</si>
  <si>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</si>
  <si>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</si>
  <si>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</si>
  <si>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</si>
  <si>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</si>
  <si>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</si>
  <si>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</si>
  <si>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</si>
  <si>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</si>
  <si>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</si>
  <si>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</si>
  <si>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</si>
  <si>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</si>
  <si>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</si>
  <si>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</si>
  <si>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</si>
  <si>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</si>
  <si>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</si>
  <si>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</si>
  <si>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</si>
  <si>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</si>
  <si>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</si>
  <si>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</si>
  <si>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</si>
  <si>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</si>
  <si>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</si>
  <si>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</si>
  <si>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</si>
  <si>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</si>
  <si>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</si>
  <si>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</si>
  <si>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</si>
  <si>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</si>
  <si>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</si>
  <si>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</si>
  <si>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</si>
  <si>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</si>
  <si>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</si>
  <si>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</si>
  <si>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</si>
  <si>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</si>
  <si>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</si>
  <si>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</si>
  <si>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</si>
  <si>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</si>
  <si>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</si>
  <si>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</si>
  <si>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</si>
  <si>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</si>
  <si>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</si>
  <si>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</si>
  <si>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</si>
  <si>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</si>
  <si>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</si>
  <si>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</si>
  <si>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</si>
  <si>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</si>
  <si>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</si>
  <si>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</si>
  <si>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</si>
  <si>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</si>
  <si>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</si>
  <si>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</si>
  <si>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</si>
  <si>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</si>
  <si>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</si>
  <si>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</si>
  <si>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</si>
  <si>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</si>
  <si>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</si>
  <si>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</si>
  <si>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</si>
  <si>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</si>
  <si>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</si>
  <si>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</si>
  <si>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</si>
  <si>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</si>
  <si>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</si>
  <si>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</si>
  <si>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</si>
  <si>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</si>
  <si>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</si>
  <si>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</si>
  <si>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</si>
  <si>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</si>
  <si>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</si>
  <si>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</si>
  <si>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</si>
  <si>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</si>
  <si>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</si>
  <si>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</si>
  <si>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</si>
  <si>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</si>
  <si>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</si>
  <si>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</si>
  <si>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</si>
  <si>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</si>
  <si>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</si>
  <si>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</si>
  <si>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</si>
  <si>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</si>
  <si>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</si>
  <si>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</si>
  <si>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</si>
  <si>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</si>
  <si>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</si>
  <si>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</si>
  <si>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</si>
  <si>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</si>
  <si>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</si>
  <si>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</si>
  <si>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</si>
  <si>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</si>
  <si>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</si>
  <si>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</si>
  <si>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</si>
  <si>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</si>
  <si>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</si>
  <si>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</si>
  <si>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</si>
  <si>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</si>
  <si>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</si>
  <si>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</si>
  <si>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</si>
  <si>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</si>
  <si>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</si>
  <si>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</si>
  <si>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</si>
  <si>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</si>
  <si>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</si>
  <si>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</si>
  <si>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</si>
  <si>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</si>
  <si>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</si>
  <si>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</si>
  <si>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</si>
  <si>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</si>
  <si>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</si>
  <si>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</si>
  <si>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</si>
  <si>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</si>
  <si>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</si>
  <si>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</si>
  <si>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</si>
  <si>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</si>
  <si>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</si>
  <si>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</si>
  <si>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</si>
  <si>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</si>
  <si>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</si>
  <si>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</si>
  <si>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</si>
  <si>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</si>
  <si>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</si>
  <si>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</si>
  <si>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</si>
  <si>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</si>
  <si>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</si>
  <si>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</si>
  <si>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</si>
  <si>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</si>
  <si>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</si>
  <si>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</si>
  <si>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</si>
  <si>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</si>
  <si>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</si>
  <si>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</si>
  <si>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</si>
  <si>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</si>
  <si>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</si>
  <si>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</si>
  <si>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</si>
  <si>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</si>
  <si>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</si>
  <si>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</si>
  <si>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</si>
  <si>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</si>
  <si>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</si>
  <si>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</si>
  <si>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</si>
  <si>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</si>
  <si>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</si>
  <si>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</si>
  <si>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</si>
  <si>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</si>
  <si>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</si>
  <si>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</si>
  <si>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</si>
  <si>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</si>
  <si>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</si>
  <si>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</si>
  <si>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</si>
  <si>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</si>
  <si>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</si>
  <si>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</si>
  <si>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</si>
  <si>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</si>
  <si>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</si>
  <si>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</si>
  <si>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</si>
  <si>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</si>
  <si>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</si>
  <si>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</si>
  <si>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</si>
  <si>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</si>
  <si>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</si>
  <si>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</si>
  <si>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</si>
  <si>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</si>
  <si>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</si>
  <si>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</si>
  <si>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</si>
  <si>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</si>
  <si>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</si>
  <si>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</si>
  <si>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</si>
  <si>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</si>
  <si>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</si>
  <si>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</si>
  <si>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</si>
  <si>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</si>
  <si>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</si>
  <si>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</si>
  <si>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</si>
  <si>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</si>
  <si>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</si>
  <si>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</si>
  <si>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</si>
  <si>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</si>
  <si>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</si>
  <si>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</si>
  <si>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</si>
  <si>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</si>
  <si>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</si>
  <si>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</si>
  <si>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</si>
  <si>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</si>
  <si>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</si>
  <si>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</si>
  <si>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</si>
  <si>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</si>
  <si>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</si>
  <si>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</si>
  <si>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</si>
  <si>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</si>
  <si>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</si>
  <si>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</si>
  <si>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</si>
  <si>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</si>
  <si>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</si>
  <si>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</si>
  <si>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</si>
  <si>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</si>
  <si>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</si>
  <si>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</si>
  <si>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</si>
  <si>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</si>
  <si>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</si>
  <si>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</si>
  <si>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</si>
  <si>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</si>
  <si>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</si>
  <si>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</si>
  <si>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</si>
  <si>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</si>
  <si>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</si>
  <si>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</si>
  <si>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</si>
  <si>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</si>
  <si>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</si>
  <si>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</si>
  <si>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</si>
  <si>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</si>
  <si>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</si>
  <si>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</si>
  <si>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</si>
  <si>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</si>
  <si>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</si>
  <si>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</si>
  <si>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</si>
  <si>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</si>
  <si>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</si>
  <si>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</si>
  <si>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</si>
  <si>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</si>
  <si>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</si>
  <si>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</si>
  <si>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</si>
  <si>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</si>
  <si>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</si>
  <si>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</si>
  <si>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</si>
  <si>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</si>
  <si>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</si>
  <si>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</si>
  <si>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</si>
  <si>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</si>
  <si>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</si>
  <si>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</si>
  <si>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</si>
  <si>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</si>
  <si>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</si>
  <si>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</si>
  <si>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</si>
  <si>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</si>
  <si>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</si>
  <si>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</si>
  <si>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</si>
  <si>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</si>
  <si>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</si>
  <si>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</si>
  <si>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</si>
  <si>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</si>
  <si>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</si>
  <si>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</si>
  <si>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</si>
  <si>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</si>
  <si>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</si>
  <si>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</si>
  <si>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</si>
  <si>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</si>
  <si>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</si>
  <si>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</si>
  <si>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</si>
  <si>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</si>
  <si>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</si>
  <si>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</si>
  <si>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</si>
  <si>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</si>
  <si>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</si>
  <si>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</si>
  <si>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</si>
  <si>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</si>
  <si>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</si>
  <si>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</si>
  <si>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</si>
  <si>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</si>
  <si>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</si>
  <si>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</si>
  <si>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</si>
  <si>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</si>
  <si>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</si>
  <si>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</si>
  <si>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</si>
  <si>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</si>
  <si>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</si>
  <si>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</si>
  <si>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</si>
  <si>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</si>
  <si>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</si>
  <si>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</si>
  <si>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</si>
  <si>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</si>
  <si>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</si>
  <si>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</si>
  <si>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</si>
  <si>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</si>
  <si>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</si>
  <si>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</si>
  <si>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</si>
  <si>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</si>
  <si>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</si>
  <si>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</si>
  <si>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</si>
  <si>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</si>
  <si>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</si>
  <si>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</si>
  <si>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</si>
  <si>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</si>
  <si>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</si>
  <si>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</si>
  <si>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</si>
  <si>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</si>
  <si>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</si>
  <si>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</si>
  <si>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</si>
  <si>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</si>
  <si>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</si>
  <si>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</si>
  <si>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</si>
  <si>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</si>
  <si>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</si>
  <si>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</si>
  <si>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</si>
  <si>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</si>
  <si>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</si>
  <si>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</si>
  <si>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</si>
  <si>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</si>
  <si>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</si>
  <si>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</si>
  <si>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</si>
  <si>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</si>
  <si>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</si>
  <si>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</si>
  <si>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</si>
  <si>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</si>
  <si>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</si>
  <si>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</si>
  <si>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</si>
  <si>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</si>
  <si>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</si>
  <si>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</si>
  <si>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</si>
  <si>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</si>
  <si>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</si>
  <si>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</si>
  <si>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</si>
  <si>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</si>
  <si>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</si>
  <si>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</si>
  <si>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</si>
  <si>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</si>
  <si>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</si>
  <si>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</si>
  <si>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</si>
  <si>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</si>
  <si>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</si>
  <si>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</si>
  <si>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</si>
  <si>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</si>
  <si>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</si>
  <si>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</si>
  <si>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</si>
  <si>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</si>
  <si>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</si>
  <si>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</si>
  <si>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</si>
  <si>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</si>
  <si>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</si>
  <si>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</si>
  <si>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</si>
  <si>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</si>
  <si>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</si>
  <si>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</si>
  <si>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</si>
  <si>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</si>
  <si>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</si>
  <si>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</si>
  <si>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</si>
  <si>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</si>
  <si>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</si>
  <si>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</si>
  <si>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</si>
  <si>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</si>
  <si>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</si>
  <si>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</si>
  <si>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</si>
  <si>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</si>
  <si>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</si>
  <si>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</si>
  <si>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</si>
  <si>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</si>
  <si>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</si>
  <si>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</si>
  <si>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</si>
  <si>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</si>
  <si>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</si>
  <si>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</si>
  <si>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</si>
  <si>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</si>
  <si>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</si>
  <si>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</si>
  <si>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</si>
  <si>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</si>
  <si>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</si>
  <si>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</si>
  <si>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</si>
  <si>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</si>
  <si>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</si>
  <si>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</si>
  <si>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</si>
  <si>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</si>
  <si>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</si>
  <si>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</si>
  <si>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</si>
  <si>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</si>
  <si>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</si>
  <si>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</si>
  <si>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</si>
  <si>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</si>
  <si>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</si>
  <si>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</si>
  <si>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</si>
  <si>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</si>
  <si>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</si>
  <si>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</si>
  <si>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</si>
  <si>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</si>
  <si>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</si>
  <si>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</si>
  <si>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</si>
  <si>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</si>
  <si>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</si>
  <si>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</si>
  <si>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</si>
  <si>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</si>
  <si>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</si>
  <si>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</si>
  <si>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</si>
  <si>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</si>
  <si>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</si>
  <si>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</si>
  <si>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</si>
  <si>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</si>
  <si>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</si>
  <si>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</si>
  <si>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</si>
  <si>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</si>
  <si>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</si>
  <si>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</si>
  <si>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</si>
  <si>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</si>
  <si>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</si>
  <si>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</si>
  <si>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</si>
  <si>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</si>
  <si>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</si>
  <si>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</si>
  <si>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</si>
  <si>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</si>
  <si>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</si>
  <si>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</si>
  <si>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</si>
  <si>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</si>
  <si>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</si>
  <si>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</si>
  <si>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</si>
  <si>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</si>
  <si>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</si>
  <si>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</si>
  <si>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</si>
  <si>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</si>
  <si>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</si>
  <si>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</si>
  <si>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</si>
  <si>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</si>
  <si>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</si>
  <si>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</si>
  <si>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</si>
  <si>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</si>
  <si>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</si>
  <si>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</si>
  <si>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</si>
  <si>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</si>
  <si>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</si>
  <si>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</si>
  <si>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</si>
  <si>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</si>
  <si>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</si>
  <si>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</si>
  <si>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</si>
  <si>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</si>
  <si>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</si>
  <si>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</si>
  <si>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</si>
  <si>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</si>
  <si>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</si>
  <si>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</si>
  <si>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</si>
  <si>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</si>
  <si>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</si>
  <si>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</si>
  <si>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</si>
  <si>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</si>
  <si>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</si>
  <si>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</si>
  <si>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</si>
  <si>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</si>
  <si>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</si>
  <si>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</si>
  <si>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</si>
  <si>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</si>
  <si>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</si>
  <si>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</si>
  <si>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</si>
  <si>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</si>
  <si>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</si>
  <si>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</si>
  <si>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</si>
  <si>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</si>
  <si>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</si>
  <si>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</si>
  <si>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</si>
  <si>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</si>
  <si>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</si>
  <si>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</si>
  <si>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</si>
  <si>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</si>
  <si>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</si>
  <si>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</si>
  <si>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</si>
  <si>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</si>
  <si>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</si>
  <si>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</si>
  <si>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</si>
  <si>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</si>
  <si>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</si>
  <si>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</si>
  <si>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</si>
  <si>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</si>
  <si>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</si>
  <si>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</si>
  <si>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</si>
  <si>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</si>
  <si>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</si>
  <si>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</si>
  <si>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</si>
  <si>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</si>
  <si>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</si>
  <si>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</si>
  <si>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</si>
  <si>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</si>
  <si>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</si>
  <si>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</si>
  <si>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</si>
  <si>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</si>
  <si>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</si>
  <si>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</si>
  <si>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</si>
  <si>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</si>
  <si>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</si>
  <si>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</si>
  <si>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</si>
  <si>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</si>
  <si>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</si>
  <si>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</si>
  <si>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</si>
  <si>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</si>
  <si>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</si>
  <si>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</si>
  <si>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</si>
  <si>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</si>
  <si>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</si>
  <si>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</si>
  <si>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</si>
  <si>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</si>
  <si>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</si>
  <si>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</si>
  <si>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</si>
  <si>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</si>
  <si>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</si>
  <si>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</si>
  <si>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</si>
  <si>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</si>
  <si>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</si>
  <si>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</si>
  <si>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</si>
  <si>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</si>
  <si>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</si>
  <si>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</si>
  <si>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</si>
  <si>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</si>
  <si>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</si>
  <si>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</si>
  <si>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</si>
  <si>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</si>
  <si>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</si>
  <si>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</si>
  <si>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</si>
  <si>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</si>
  <si>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</si>
  <si>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</si>
  <si>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</si>
  <si>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</si>
  <si>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</si>
  <si>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</si>
  <si>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</si>
  <si>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</si>
  <si>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</si>
  <si>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</si>
  <si>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</si>
  <si>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</si>
  <si>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</si>
  <si>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</si>
  <si>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</si>
  <si>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</si>
  <si>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</si>
  <si>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</si>
  <si>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</si>
  <si>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</si>
  <si>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</si>
  <si>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</si>
  <si>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</si>
  <si>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</si>
  <si>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</si>
  <si>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</si>
  <si>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</si>
  <si>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</si>
  <si>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</si>
  <si>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</si>
  <si>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</si>
  <si>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</si>
  <si>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</si>
  <si>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</si>
  <si>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</si>
  <si>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</si>
  <si>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</si>
  <si>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</si>
  <si>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</si>
  <si>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</si>
  <si>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</si>
  <si>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</si>
  <si>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</si>
  <si>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</si>
  <si>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</si>
  <si>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</si>
  <si>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</si>
  <si>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</si>
  <si>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</si>
  <si>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</si>
  <si>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</si>
  <si>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</si>
  <si>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</si>
  <si>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</si>
  <si>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</si>
  <si>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</si>
  <si>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</si>
  <si>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</si>
  <si>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</si>
  <si>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</si>
  <si>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</si>
  <si>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</si>
  <si>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</si>
  <si>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</si>
  <si>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</si>
  <si>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</si>
  <si>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</si>
  <si>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</si>
  <si>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</si>
  <si>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</si>
  <si>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</si>
  <si>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</si>
  <si>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</si>
  <si>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</si>
  <si>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</si>
  <si>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</si>
  <si>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</si>
  <si>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</si>
  <si>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</si>
  <si>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</si>
  <si>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</si>
  <si>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</si>
  <si>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</si>
  <si>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</si>
  <si>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</si>
  <si>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</si>
  <si>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</si>
  <si>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</si>
  <si>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</si>
  <si>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</si>
  <si>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</si>
  <si>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</si>
  <si>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</si>
  <si>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</si>
  <si>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</si>
  <si>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</si>
  <si>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</si>
  <si>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</si>
  <si>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</si>
  <si>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</si>
  <si>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</si>
  <si>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</si>
  <si>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</si>
  <si>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</si>
  <si>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</si>
  <si>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</si>
  <si>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</si>
  <si>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</si>
  <si>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</si>
  <si>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</si>
  <si>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</si>
  <si>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</si>
  <si>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</si>
  <si>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</si>
  <si>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</si>
  <si>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</si>
  <si>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</si>
  <si>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</si>
  <si>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</si>
  <si>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</si>
  <si>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</si>
  <si>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</si>
  <si>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</si>
  <si>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</si>
  <si>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</si>
  <si>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</si>
  <si>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</si>
  <si>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</si>
  <si>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</si>
  <si>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</si>
  <si>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</si>
  <si>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</si>
  <si>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</si>
  <si>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</si>
  <si>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</si>
  <si>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</si>
  <si>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</si>
  <si>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</si>
  <si>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</si>
  <si>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</si>
  <si>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</si>
  <si>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</si>
  <si>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</si>
  <si>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</si>
  <si>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</si>
  <si>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</si>
  <si>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</si>
  <si>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</si>
  <si>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</si>
  <si>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</si>
  <si>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</si>
  <si>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</si>
  <si>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</si>
  <si>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</si>
  <si>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</si>
  <si>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</si>
  <si>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</si>
  <si>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</si>
  <si>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</si>
  <si>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</si>
  <si>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</si>
  <si>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</si>
  <si>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</si>
  <si>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</si>
  <si>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</si>
  <si>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</si>
  <si>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</si>
  <si>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</si>
  <si>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</si>
  <si>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</si>
  <si>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</si>
  <si>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</si>
  <si>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</si>
  <si>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</si>
  <si>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</si>
  <si>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</si>
  <si>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</si>
  <si>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</si>
  <si>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</si>
  <si>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</si>
  <si>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</si>
  <si>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</si>
  <si>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</si>
  <si>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</si>
  <si>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</si>
  <si>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</si>
  <si>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</si>
  <si>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</si>
  <si>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</si>
  <si>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</si>
  <si>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</si>
  <si>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</si>
  <si>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</si>
  <si>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</si>
  <si>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</si>
  <si>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</si>
  <si>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</si>
  <si>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</si>
  <si>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</si>
  <si>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</si>
  <si>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</si>
  <si>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</si>
  <si>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</si>
  <si>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</si>
  <si>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</si>
  <si>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</si>
  <si>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</si>
  <si>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</si>
  <si>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</si>
  <si>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</si>
  <si>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</si>
  <si>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</si>
  <si>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</si>
  <si>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</si>
  <si>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</si>
  <si>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</si>
  <si>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</si>
  <si>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</si>
  <si>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</si>
  <si>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</si>
  <si>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</si>
  <si>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</si>
  <si>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</si>
  <si>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</si>
  <si>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</si>
  <si>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</si>
  <si>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</si>
  <si>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</si>
  <si>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</si>
  <si>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</si>
  <si>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</si>
  <si>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</si>
  <si>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</si>
  <si>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</si>
  <si>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</si>
  <si>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</si>
  <si>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</si>
  <si>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</si>
  <si>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</si>
  <si>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</si>
  <si>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</si>
  <si>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</si>
  <si>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</si>
  <si>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</si>
  <si>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</si>
  <si>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</si>
  <si>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</si>
  <si>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</si>
  <si>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</si>
  <si>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</si>
  <si>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</si>
  <si>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</si>
  <si>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</si>
  <si>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</si>
  <si>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</si>
  <si>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</si>
  <si>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</si>
  <si>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</si>
  <si>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</si>
  <si>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</si>
  <si>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</si>
  <si>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</si>
  <si>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</si>
  <si>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</si>
  <si>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</si>
  <si>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</si>
  <si>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</si>
  <si>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</si>
  <si>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</si>
  <si>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</si>
  <si>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</si>
  <si>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</si>
  <si>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</si>
  <si>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</si>
  <si>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</si>
  <si>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</si>
  <si>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</si>
  <si>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</si>
  <si>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</si>
  <si>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</si>
  <si>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</si>
  <si>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</si>
  <si>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</si>
  <si>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</si>
  <si>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</si>
  <si>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</si>
  <si>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</si>
  <si>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</si>
  <si>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</si>
  <si>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</si>
  <si>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</si>
  <si>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</si>
  <si>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</si>
  <si>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</si>
  <si>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</si>
  <si>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</si>
  <si>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</si>
  <si>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</si>
  <si>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</si>
  <si>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</si>
  <si>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</si>
  <si>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</si>
  <si>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</si>
  <si>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</si>
  <si>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</si>
  <si>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</si>
  <si>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</si>
  <si>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</si>
  <si>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</si>
  <si>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</si>
  <si>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</si>
  <si>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</si>
  <si>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</si>
  <si>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</si>
  <si>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</si>
  <si>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</si>
  <si>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</si>
  <si>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</si>
  <si>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</si>
  <si>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</si>
  <si>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</si>
  <si>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</si>
  <si>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</si>
  <si>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</si>
  <si>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</si>
  <si>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</si>
  <si>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</si>
  <si>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</si>
  <si>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</si>
  <si>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</si>
  <si>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</si>
  <si>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</si>
  <si>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</si>
  <si>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</si>
  <si>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</si>
  <si>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</si>
  <si>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</si>
  <si>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</si>
  <si>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</si>
  <si>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</si>
  <si>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</si>
  <si>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</si>
  <si>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</si>
  <si>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</si>
  <si>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</si>
  <si>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</si>
  <si>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</si>
  <si>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</si>
  <si>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</si>
  <si>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</si>
  <si>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</si>
  <si>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</si>
  <si>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</si>
  <si>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</si>
  <si>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</si>
  <si>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</si>
  <si>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</si>
  <si>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</si>
  <si>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</si>
  <si>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</si>
  <si>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</si>
  <si>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</si>
  <si>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</si>
  <si>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</si>
  <si>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</si>
  <si>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</si>
  <si>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</si>
  <si>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</si>
  <si>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</si>
  <si>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</si>
  <si>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</si>
  <si>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</si>
  <si>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</si>
  <si>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</si>
  <si>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</si>
  <si>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</si>
  <si>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</si>
  <si>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</si>
  <si>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</si>
  <si>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</si>
  <si>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</si>
  <si>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</si>
  <si>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</si>
  <si>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</si>
  <si>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</si>
  <si>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</si>
  <si>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</si>
  <si>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</si>
  <si>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</si>
  <si>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</si>
  <si>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</si>
  <si>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</si>
  <si>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</si>
  <si>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</si>
  <si>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</si>
  <si>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</si>
  <si>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</si>
  <si>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</si>
  <si>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</si>
  <si>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</si>
  <si>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</si>
  <si>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</si>
  <si>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</si>
  <si>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</si>
  <si>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</si>
  <si>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</si>
  <si>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</si>
  <si>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</si>
  <si>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</si>
  <si>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</si>
  <si>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</si>
  <si>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</si>
  <si>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</si>
  <si>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</si>
  <si>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</si>
  <si>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</si>
  <si>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</si>
  <si>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</si>
  <si>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</si>
  <si>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</si>
  <si>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</si>
  <si>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</si>
  <si>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</si>
  <si>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</si>
  <si>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</si>
  <si>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</si>
  <si>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</si>
  <si>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</si>
  <si>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</si>
  <si>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</si>
  <si>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</si>
  <si>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</si>
  <si>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</si>
  <si>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</si>
  <si>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</si>
  <si>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</si>
  <si>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</si>
  <si>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</si>
  <si>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</si>
  <si>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</si>
  <si>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</si>
  <si>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</si>
  <si>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</si>
  <si>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</si>
  <si>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</si>
  <si>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</si>
  <si>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</si>
  <si>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</si>
  <si>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</si>
  <si>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</si>
  <si>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</si>
  <si>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</si>
  <si>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</si>
  <si>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</si>
  <si>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</si>
  <si>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</si>
  <si>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</si>
  <si>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</si>
  <si>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</si>
  <si>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</si>
  <si>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</si>
  <si>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</si>
  <si>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</si>
  <si>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</si>
  <si>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</si>
  <si>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</si>
  <si>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</si>
  <si>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</si>
  <si>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</si>
  <si>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</si>
  <si>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</si>
  <si>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</si>
  <si>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</si>
  <si>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</si>
  <si>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</si>
  <si>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</si>
  <si>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</si>
  <si>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</si>
  <si>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</si>
  <si>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</si>
  <si>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</si>
  <si>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</si>
  <si>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</si>
  <si>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</si>
  <si>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</si>
  <si>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</si>
  <si>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</si>
  <si>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</si>
  <si>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</si>
  <si>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</si>
  <si>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</si>
  <si>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</si>
  <si>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</si>
  <si>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</si>
  <si>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</si>
  <si>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</si>
  <si>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</si>
  <si>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</si>
  <si>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</si>
  <si>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</si>
  <si>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</si>
  <si>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</si>
  <si>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</si>
  <si>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</si>
  <si>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</si>
  <si>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</si>
  <si>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</si>
  <si>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</si>
  <si>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</si>
  <si>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</si>
  <si>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</si>
  <si>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</si>
  <si>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</si>
  <si>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</si>
  <si>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</si>
  <si>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</si>
  <si>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</si>
  <si>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</si>
  <si>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</si>
  <si>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</si>
  <si>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</si>
  <si>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</si>
  <si>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</si>
  <si>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</si>
  <si>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</si>
  <si>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</si>
  <si>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</si>
  <si>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</si>
  <si>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</si>
  <si>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</si>
  <si>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</si>
  <si>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</si>
  <si>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</si>
  <si>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</si>
  <si>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</si>
  <si>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</si>
  <si>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</si>
  <si>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</si>
  <si>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</si>
  <si>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</si>
  <si>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</si>
  <si>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</si>
  <si>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</si>
  <si>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</si>
  <si>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</si>
  <si>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</si>
  <si>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</si>
  <si>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</si>
  <si>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</si>
  <si>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</si>
  <si>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</si>
  <si>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</si>
  <si>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</si>
  <si>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</si>
  <si>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</si>
  <si>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</si>
  <si>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</si>
  <si>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</si>
  <si>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</si>
  <si>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</si>
  <si>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</si>
  <si>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</si>
  <si>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</si>
  <si>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</si>
  <si>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</si>
  <si>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</si>
  <si>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</si>
  <si>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</si>
  <si>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</si>
  <si>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</si>
  <si>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</si>
  <si>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</si>
  <si>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</si>
  <si>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</si>
  <si>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</si>
  <si>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</si>
  <si>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</si>
  <si>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</si>
  <si>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</si>
  <si>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</si>
  <si>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</si>
  <si>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</si>
  <si>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</si>
  <si>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</si>
  <si>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</si>
  <si>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</si>
  <si>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</si>
  <si>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</si>
  <si>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</si>
  <si>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</si>
  <si>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</si>
  <si>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</si>
  <si>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</si>
  <si>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</si>
  <si>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</si>
  <si>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</si>
  <si>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</si>
  <si>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</si>
  <si>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</si>
  <si>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</si>
  <si>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</si>
  <si>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</si>
  <si>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</si>
  <si>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</si>
  <si>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</si>
  <si>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</si>
  <si>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</si>
  <si>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</si>
  <si>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</si>
  <si>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</si>
  <si>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</si>
  <si>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</si>
  <si>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</si>
  <si>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</si>
  <si>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</si>
  <si>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</si>
  <si>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</si>
  <si>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</si>
  <si>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</si>
  <si>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</si>
  <si>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</si>
  <si>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</si>
  <si>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</si>
  <si>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</si>
  <si>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</si>
  <si>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</si>
  <si>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</si>
  <si>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</si>
  <si>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</si>
  <si>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</si>
  <si>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</si>
  <si>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</si>
  <si>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</si>
  <si>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</si>
  <si>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</si>
  <si>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</si>
  <si>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</si>
  <si>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</si>
  <si>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</si>
  <si>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</si>
  <si>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</si>
  <si>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</si>
  <si>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</si>
  <si>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</si>
  <si>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</si>
  <si>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</si>
  <si>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</si>
  <si>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</si>
  <si>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</si>
  <si>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</si>
  <si>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</si>
  <si>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</si>
  <si>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</si>
  <si>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</si>
  <si>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</si>
  <si>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</si>
  <si>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</si>
  <si>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</si>
  <si>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</si>
  <si>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</si>
  <si>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</si>
  <si>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</si>
  <si>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</si>
  <si>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</si>
  <si>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</si>
  <si>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</si>
  <si>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</si>
  <si>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</si>
  <si>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</si>
  <si>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</si>
  <si>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</si>
  <si>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</si>
  <si>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</si>
  <si>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</si>
  <si>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</si>
  <si>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</si>
  <si>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</si>
  <si>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</si>
  <si>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</si>
  <si>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</si>
  <si>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</si>
  <si>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</si>
  <si>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</si>
  <si>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</si>
  <si>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</si>
  <si>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</si>
  <si>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</si>
  <si>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</si>
  <si>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</si>
  <si>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</si>
  <si>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</si>
  <si>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</si>
  <si>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</si>
  <si>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</si>
  <si>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</si>
  <si>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</si>
  <si>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</si>
  <si>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</si>
  <si>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</si>
  <si>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</si>
  <si>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</si>
  <si>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</si>
  <si>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</si>
  <si>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</si>
  <si>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</si>
  <si>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</si>
  <si>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</si>
  <si>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</si>
  <si>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</si>
  <si>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</si>
  <si>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</si>
  <si>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</si>
  <si>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</si>
  <si>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</si>
  <si>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</si>
  <si>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</si>
  <si>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</si>
  <si>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</si>
  <si>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</si>
  <si>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</si>
  <si>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</si>
  <si>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</si>
  <si>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</si>
  <si>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</si>
  <si>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</si>
  <si>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</si>
  <si>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</si>
  <si>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</si>
  <si>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</si>
  <si>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</si>
  <si>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</si>
  <si>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</si>
  <si>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</si>
  <si>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</si>
  <si>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</si>
  <si>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</si>
  <si>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</si>
  <si>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</si>
  <si>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</si>
  <si>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</si>
  <si>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</si>
  <si>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</si>
  <si>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</si>
  <si>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</si>
  <si>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</si>
  <si>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</si>
  <si>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</si>
  <si>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</si>
  <si>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</si>
  <si>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</si>
  <si>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</si>
  <si>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</si>
  <si>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</si>
  <si>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</si>
  <si>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</si>
  <si>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</si>
  <si>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</si>
  <si>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</si>
  <si>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</si>
  <si>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</si>
  <si>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</si>
  <si>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</si>
  <si>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</si>
  <si>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</si>
  <si>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</si>
  <si>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</si>
  <si>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</si>
  <si>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</si>
  <si>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</si>
  <si>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</si>
  <si>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</si>
  <si>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</si>
  <si>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</si>
  <si>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</si>
  <si>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</si>
  <si>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</si>
  <si>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</si>
  <si>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</si>
  <si>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</si>
  <si>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</si>
  <si>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</si>
  <si>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</si>
  <si>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</si>
  <si>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</si>
  <si>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</si>
  <si>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</si>
  <si>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</si>
  <si>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</si>
  <si>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</si>
  <si>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</si>
  <si>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</si>
  <si>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</si>
  <si>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</si>
  <si>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</si>
  <si>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</si>
  <si>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</si>
  <si>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</si>
  <si>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</si>
  <si>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</si>
  <si>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</si>
  <si>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</si>
  <si>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</si>
  <si>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</si>
  <si>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</si>
  <si>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</si>
  <si>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</si>
  <si>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</si>
  <si>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</si>
  <si>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</si>
  <si>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</si>
  <si>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</si>
  <si>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</si>
  <si>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</si>
  <si>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</si>
  <si>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</si>
  <si>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</si>
  <si>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</si>
  <si>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</si>
  <si>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</si>
  <si>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</si>
  <si>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</si>
  <si>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</si>
  <si>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</si>
  <si>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</si>
  <si>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</si>
  <si>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</si>
  <si>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</si>
  <si>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</si>
  <si>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</si>
  <si>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</si>
  <si>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</si>
  <si>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</si>
  <si>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</si>
  <si>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</si>
  <si>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</si>
  <si>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</si>
  <si>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</si>
  <si>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</si>
  <si>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</si>
  <si>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</si>
  <si>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</si>
  <si>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</si>
  <si>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</si>
  <si>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</si>
  <si>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</si>
  <si>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</si>
  <si>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</si>
  <si>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</si>
  <si>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</si>
  <si>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</si>
  <si>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</si>
  <si>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</si>
  <si>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</si>
  <si>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</si>
  <si>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</si>
  <si>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</si>
  <si>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</si>
  <si>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</si>
  <si>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</si>
  <si>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</si>
  <si>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</si>
  <si>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</si>
  <si>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</si>
  <si>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</si>
  <si>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</si>
  <si>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</si>
  <si>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</si>
  <si>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</si>
  <si>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</si>
  <si>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</si>
  <si>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</si>
  <si>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</si>
  <si>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</si>
  <si>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</si>
  <si>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</si>
  <si>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</si>
  <si>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</si>
  <si>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</si>
  <si>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</si>
  <si>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</si>
  <si>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</si>
  <si>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</si>
  <si>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</si>
  <si>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</si>
  <si>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</si>
  <si>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</si>
  <si>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</si>
  <si>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</si>
  <si>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</si>
  <si>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</si>
  <si>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</si>
  <si>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</si>
  <si>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</si>
  <si>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</si>
  <si>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</si>
  <si>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</si>
  <si>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</si>
  <si>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</si>
  <si>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</si>
  <si>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</si>
  <si>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</si>
  <si>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</si>
  <si>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</si>
  <si>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</si>
  <si>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</si>
  <si>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</si>
  <si>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</si>
  <si>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</si>
  <si>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</si>
  <si>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</si>
  <si>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</si>
  <si>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</si>
  <si>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</si>
  <si>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</si>
  <si>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</si>
  <si>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</si>
  <si>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</si>
  <si>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</si>
  <si>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</si>
  <si>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</si>
  <si>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</si>
  <si>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</si>
  <si>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</si>
  <si>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</si>
  <si>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</si>
  <si>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</si>
  <si>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</si>
  <si>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</si>
  <si>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</si>
  <si>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</si>
  <si>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</si>
  <si>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</si>
  <si>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</si>
  <si>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</si>
  <si>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</si>
  <si>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</si>
  <si>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</si>
  <si>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</si>
  <si>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</si>
  <si>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</si>
  <si>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</si>
  <si>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</si>
  <si>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</si>
  <si>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</si>
  <si>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</si>
  <si>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</si>
  <si>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</si>
  <si>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</si>
  <si>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</si>
  <si>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</si>
  <si>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</si>
  <si>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</si>
  <si>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</si>
  <si>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</si>
  <si>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</si>
  <si>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</si>
  <si>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</si>
  <si>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</si>
  <si>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</si>
  <si>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</si>
  <si>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</si>
  <si>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</si>
  <si>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</si>
  <si>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</si>
  <si>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</si>
  <si>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</si>
  <si>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</si>
  <si>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</si>
  <si>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</si>
  <si>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</si>
  <si>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</si>
  <si>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</si>
  <si>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</si>
  <si>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</si>
  <si>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</si>
  <si>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</si>
  <si>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</si>
  <si>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</si>
  <si>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</si>
  <si>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</si>
  <si>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</si>
  <si>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</si>
  <si>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</si>
  <si>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</si>
  <si>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</si>
  <si>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</si>
  <si>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</si>
  <si>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</si>
  <si>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</si>
  <si>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</si>
  <si>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</si>
  <si>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</si>
  <si>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</si>
  <si>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</si>
  <si>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</si>
  <si>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</si>
  <si>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</si>
  <si>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</si>
  <si>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</si>
  <si>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</si>
  <si>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</si>
  <si>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</si>
  <si>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</si>
  <si>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</si>
  <si>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</si>
  <si>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</si>
  <si>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</si>
  <si>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</si>
  <si>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</si>
  <si>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</si>
  <si>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</si>
  <si>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</si>
  <si>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</si>
  <si>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</si>
  <si>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</si>
  <si>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</si>
  <si>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</si>
  <si>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</si>
  <si>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</si>
  <si>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</si>
  <si>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</si>
  <si>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</si>
  <si>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</si>
  <si>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</si>
  <si>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</si>
  <si>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</si>
  <si>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</si>
  <si>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</si>
  <si>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</si>
  <si>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</si>
  <si>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</si>
  <si>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</si>
  <si>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</si>
  <si>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</si>
  <si>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</si>
  <si>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</si>
  <si>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</si>
  <si>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</si>
  <si>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</si>
  <si>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</si>
  <si>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</si>
  <si>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</si>
  <si>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</si>
  <si>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</si>
  <si>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</si>
  <si>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</si>
  <si>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</si>
  <si>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</si>
  <si>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</si>
  <si>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</si>
  <si>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</si>
  <si>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</si>
  <si>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</si>
  <si>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</si>
  <si>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</si>
  <si>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</si>
  <si>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</si>
  <si>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</si>
  <si>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</si>
  <si>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</si>
  <si>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</si>
  <si>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</si>
  <si>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</si>
  <si>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</si>
  <si>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</si>
  <si>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</si>
  <si>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</si>
  <si>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</si>
  <si>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</si>
  <si>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</si>
  <si>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</si>
  <si>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</si>
  <si>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</si>
  <si>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</si>
  <si>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</si>
  <si>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</si>
  <si>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</si>
  <si>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</si>
  <si>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</si>
  <si>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</si>
  <si>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</si>
  <si>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</si>
  <si>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</si>
  <si>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</si>
  <si>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</si>
  <si>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</si>
  <si>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</si>
  <si>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</si>
  <si>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</si>
  <si>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</si>
  <si>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</si>
  <si>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</si>
  <si>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</si>
  <si>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</si>
  <si>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</si>
  <si>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</si>
  <si>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</si>
  <si>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</si>
  <si>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</si>
  <si>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</si>
  <si>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</si>
  <si>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</si>
  <si>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</si>
  <si>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</si>
  <si>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</si>
  <si>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</si>
  <si>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</si>
  <si>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</si>
  <si>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</si>
  <si>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</si>
  <si>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</si>
  <si>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</si>
  <si>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</si>
  <si>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</si>
  <si>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</si>
  <si>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</si>
  <si>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</si>
  <si>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</si>
  <si>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</si>
  <si>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</si>
  <si>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</si>
  <si>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</si>
  <si>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</si>
  <si>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</si>
  <si>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</si>
  <si>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</si>
  <si>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</si>
  <si>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</si>
  <si>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</si>
  <si>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</si>
  <si>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</si>
  <si>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</si>
  <si>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</si>
  <si>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</si>
  <si>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</si>
  <si>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</si>
  <si>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</si>
  <si>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</si>
  <si>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</si>
  <si>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</si>
  <si>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</si>
  <si>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</si>
  <si>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</si>
  <si>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</si>
  <si>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</si>
  <si>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</si>
  <si>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</si>
  <si>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</si>
  <si>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</si>
  <si>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</si>
  <si>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</si>
  <si>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</si>
  <si>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</si>
  <si>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</si>
  <si>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</si>
  <si>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</si>
  <si>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</si>
  <si>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</si>
  <si>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</si>
  <si>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</si>
  <si>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</si>
  <si>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</si>
  <si>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</si>
  <si>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</si>
  <si>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</si>
  <si>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</si>
  <si>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</si>
  <si>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</si>
  <si>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</si>
  <si>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</si>
  <si>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</si>
  <si>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</si>
  <si>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</si>
  <si>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</si>
  <si>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</si>
  <si>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</si>
  <si>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</si>
  <si>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</si>
  <si>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</si>
  <si>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</si>
  <si>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</si>
  <si>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</si>
  <si>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</si>
  <si>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</si>
  <si>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</si>
  <si>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</si>
  <si>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</si>
  <si>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</si>
  <si>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</si>
  <si>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</si>
  <si>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</si>
  <si>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</si>
  <si>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</si>
  <si>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</si>
  <si>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</si>
  <si>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</si>
  <si>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</si>
  <si>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</si>
  <si>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</si>
  <si>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</si>
  <si>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</si>
  <si>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</si>
  <si>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</si>
  <si>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</si>
  <si>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</si>
  <si>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</si>
  <si>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</si>
  <si>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</si>
  <si>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</si>
  <si>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</si>
  <si>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</si>
  <si>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</si>
  <si>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</si>
  <si>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</si>
  <si>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</si>
  <si>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</si>
  <si>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</si>
  <si>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</si>
  <si>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</si>
  <si>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</si>
  <si>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</si>
  <si>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</si>
  <si>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</si>
  <si>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</si>
  <si>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</si>
  <si>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</si>
  <si>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</si>
  <si>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</si>
  <si>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</si>
  <si>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</si>
  <si>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</si>
  <si>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</si>
  <si>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</si>
  <si>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</si>
  <si>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</si>
  <si>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</si>
  <si>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</si>
  <si>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</si>
  <si>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</si>
  <si>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</si>
  <si>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</si>
  <si>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</si>
  <si>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</si>
  <si>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</si>
  <si>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</si>
  <si>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</si>
  <si>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</si>
  <si>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</si>
  <si>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</si>
  <si>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</si>
  <si>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</si>
  <si>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</si>
  <si>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</si>
  <si>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</si>
  <si>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</si>
  <si>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</si>
  <si>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</si>
  <si>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</si>
  <si>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</si>
  <si>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</si>
  <si>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</si>
  <si>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</si>
  <si>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</si>
  <si>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</si>
  <si>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</si>
  <si>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</si>
  <si>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</si>
  <si>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</si>
  <si>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</si>
  <si>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</si>
  <si>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</si>
  <si>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</si>
  <si>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</si>
  <si>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</si>
  <si>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</si>
  <si>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</si>
  <si>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</si>
  <si>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</si>
  <si>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</si>
  <si>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</si>
  <si>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</si>
  <si>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</si>
  <si>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</si>
  <si>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</si>
  <si>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</si>
  <si>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</si>
  <si>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</si>
  <si>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</si>
  <si>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</si>
  <si>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</si>
  <si>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</si>
  <si>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</si>
  <si>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</si>
  <si>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</si>
  <si>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</si>
  <si>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</si>
  <si>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</si>
  <si>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</si>
  <si>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</si>
  <si>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</si>
  <si>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</si>
  <si>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</si>
  <si>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</si>
  <si>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</si>
  <si>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</si>
  <si>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</si>
  <si>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</si>
  <si>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</si>
  <si>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</si>
  <si>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</si>
  <si>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</si>
  <si>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</si>
  <si>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</si>
  <si>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</si>
  <si>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</si>
  <si>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</si>
  <si>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</si>
  <si>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</si>
  <si>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</si>
  <si>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</si>
  <si>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</si>
  <si>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</si>
  <si>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</si>
  <si>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</si>
  <si>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</si>
  <si>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</si>
  <si>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</si>
  <si>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</si>
  <si>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</si>
  <si>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</si>
  <si>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</si>
  <si>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</si>
  <si>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</si>
  <si>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</si>
  <si>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</si>
  <si>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</si>
  <si>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</si>
  <si>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</si>
  <si>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</si>
  <si>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</si>
  <si>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</si>
  <si>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</si>
  <si>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</si>
  <si>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</si>
  <si>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</si>
  <si>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</si>
  <si>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</si>
  <si>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</si>
  <si>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</si>
  <si>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</si>
  <si>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</si>
  <si>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</si>
  <si>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</si>
  <si>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</si>
  <si>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</si>
  <si>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</si>
  <si>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</si>
  <si>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</si>
  <si>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</si>
  <si>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</si>
  <si>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</si>
  <si>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</si>
  <si>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</si>
  <si>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</si>
  <si>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</si>
  <si>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</si>
  <si>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</si>
  <si>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</si>
  <si>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</si>
  <si>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</si>
  <si>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</si>
  <si>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</si>
  <si>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</si>
  <si>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</si>
  <si>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</si>
  <si>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</si>
  <si>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</si>
  <si>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</si>
  <si>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</si>
  <si>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</si>
  <si>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</si>
  <si>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</si>
  <si>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</si>
  <si>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</si>
  <si>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</si>
  <si>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</si>
  <si>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</si>
  <si>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</si>
  <si>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</si>
  <si>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</si>
  <si>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</si>
  <si>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</si>
  <si>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</si>
  <si>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</si>
  <si>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</si>
  <si>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</si>
  <si>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</si>
  <si>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</si>
  <si>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</si>
  <si>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</si>
  <si>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</si>
  <si>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</si>
  <si>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</si>
  <si>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</si>
  <si>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</si>
  <si>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</si>
  <si>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</si>
  <si>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</si>
  <si>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</si>
  <si>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</si>
  <si>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</si>
  <si>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</si>
  <si>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</si>
  <si>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</si>
  <si>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</si>
  <si>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</si>
  <si>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</si>
  <si>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</si>
  <si>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</si>
  <si>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</si>
  <si>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</si>
  <si>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</si>
  <si>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</si>
  <si>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</si>
  <si>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</si>
  <si>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</si>
  <si>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</si>
  <si>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</si>
  <si>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</si>
  <si>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</si>
  <si>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</si>
  <si>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</si>
  <si>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</si>
  <si>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</si>
  <si>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</si>
  <si>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</si>
  <si>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</si>
  <si>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</si>
  <si>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</si>
  <si>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</si>
  <si>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</si>
  <si>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</si>
  <si>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</si>
  <si>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</si>
  <si>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</si>
  <si>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</si>
  <si>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</si>
  <si>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</si>
  <si>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</si>
  <si>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</si>
  <si>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</si>
  <si>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</si>
  <si>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</si>
  <si>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</si>
  <si>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</si>
  <si>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</si>
  <si>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</si>
  <si>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</si>
  <si>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</si>
  <si>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</si>
  <si>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</si>
  <si>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</si>
  <si>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</si>
  <si>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</si>
  <si>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</si>
  <si>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</si>
  <si>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</si>
  <si>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</si>
  <si>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</si>
  <si>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</si>
  <si>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</si>
  <si>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</si>
  <si>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</si>
  <si>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</si>
  <si>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</si>
  <si>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</si>
  <si>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</si>
  <si>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</si>
  <si>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</si>
  <si>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</si>
  <si>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</si>
  <si>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</si>
  <si>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</si>
  <si>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</si>
  <si>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</si>
  <si>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</si>
  <si>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</si>
  <si>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</si>
  <si>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</si>
  <si>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</si>
  <si>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</si>
  <si>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</si>
  <si>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</si>
  <si>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</si>
  <si>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</si>
  <si>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</si>
  <si>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</si>
  <si>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</si>
  <si>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</si>
  <si>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</si>
  <si>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</si>
  <si>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</si>
  <si>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</si>
  <si>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</si>
  <si>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</si>
  <si>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</si>
  <si>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</si>
  <si>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</si>
  <si>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</si>
  <si>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</si>
  <si>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</si>
  <si>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</si>
  <si>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</si>
  <si>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</si>
  <si>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</si>
  <si>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</si>
  <si>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</si>
  <si>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</si>
  <si>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</si>
  <si>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</si>
  <si>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</si>
  <si>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</si>
  <si>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</si>
  <si>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</si>
  <si>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</si>
  <si>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</si>
  <si>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</si>
  <si>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</si>
  <si>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</si>
  <si>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</si>
  <si>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</si>
  <si>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</si>
  <si>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</si>
  <si>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</si>
  <si>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</si>
  <si>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</si>
  <si>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</si>
  <si>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</si>
  <si>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</si>
  <si>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</si>
  <si>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</si>
  <si>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</si>
  <si>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</si>
  <si>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</si>
  <si>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</si>
  <si>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</si>
  <si>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</si>
  <si>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</si>
  <si>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</si>
  <si>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</si>
  <si>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</si>
  <si>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</si>
  <si>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</si>
  <si>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</si>
  <si>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</si>
  <si>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</si>
  <si>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</si>
  <si>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</si>
  <si>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</si>
  <si>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</si>
  <si>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</si>
  <si>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</si>
  <si>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</si>
  <si>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</si>
  <si>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</si>
  <si>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</si>
  <si>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</si>
  <si>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</si>
  <si>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</si>
  <si>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</si>
  <si>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</si>
  <si>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</si>
  <si>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</si>
  <si>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</si>
  <si>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</si>
  <si>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</si>
  <si>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</si>
  <si>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</si>
  <si>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</si>
  <si>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</si>
  <si>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</si>
  <si>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</si>
  <si>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</si>
  <si>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</si>
  <si>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</si>
  <si>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</si>
  <si>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</si>
  <si>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</si>
  <si>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</si>
  <si>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</si>
  <si>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</si>
  <si>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</si>
  <si>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</si>
  <si>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</si>
  <si>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</si>
  <si>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</si>
  <si>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</si>
  <si>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</si>
  <si>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</si>
  <si>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</si>
  <si>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</si>
  <si>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</si>
  <si>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</si>
  <si>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</si>
  <si>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</si>
  <si>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</si>
  <si>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</si>
  <si>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</si>
  <si>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</si>
  <si>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</si>
  <si>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</si>
  <si>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</si>
  <si>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</si>
  <si>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</si>
  <si>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</si>
  <si>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</si>
  <si>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</si>
  <si>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</si>
  <si>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</si>
  <si>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</si>
  <si>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</si>
  <si>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</si>
  <si>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</si>
  <si>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</si>
  <si>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</si>
  <si>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</si>
  <si>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</si>
  <si>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</si>
  <si>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</si>
  <si>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</si>
  <si>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</si>
  <si>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</si>
  <si>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</si>
  <si>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</si>
  <si>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</si>
  <si>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</si>
  <si>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</si>
  <si>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</si>
  <si>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</si>
  <si>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</si>
  <si>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</si>
  <si>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</si>
  <si>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</si>
  <si>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</si>
  <si>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</si>
  <si>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</si>
  <si>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</si>
  <si>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</si>
  <si>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</si>
  <si>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</si>
  <si>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</si>
  <si>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</si>
  <si>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</si>
  <si>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</si>
  <si>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</si>
  <si>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</si>
  <si>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</si>
  <si>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</si>
  <si>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</si>
  <si>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</si>
  <si>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</si>
  <si>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</si>
  <si>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</si>
  <si>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</si>
  <si>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</si>
  <si>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</si>
  <si>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</si>
  <si>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</si>
  <si>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</si>
  <si>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</si>
  <si>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</si>
  <si>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</si>
  <si>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</si>
  <si>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</si>
  <si>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</si>
  <si>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</si>
  <si>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</si>
  <si>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</si>
  <si>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</si>
  <si>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</si>
  <si>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</si>
  <si>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</si>
  <si>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</si>
  <si>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</si>
  <si>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</si>
  <si>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</si>
  <si>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</si>
  <si>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</si>
  <si>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</si>
  <si>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</si>
  <si>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</si>
  <si>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</si>
  <si>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</si>
  <si>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</si>
  <si>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</si>
  <si>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</si>
  <si>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</si>
  <si>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</si>
  <si>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</si>
  <si>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</si>
  <si>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</si>
  <si>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</si>
  <si>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</si>
  <si>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</si>
  <si>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</si>
  <si>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</si>
  <si>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</si>
  <si>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</si>
  <si>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</si>
  <si>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</si>
  <si>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</si>
  <si>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</si>
  <si>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</si>
  <si>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</si>
  <si>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</si>
  <si>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</si>
  <si>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</si>
  <si>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</si>
  <si>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</si>
  <si>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</si>
  <si>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</si>
  <si>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</si>
  <si>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</si>
  <si>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</si>
  <si>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</si>
  <si>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</si>
  <si>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</si>
  <si>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</si>
  <si>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</si>
  <si>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</si>
  <si>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</si>
  <si>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</si>
  <si>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</si>
  <si>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</si>
  <si>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</si>
  <si>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</si>
  <si>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</si>
  <si>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</si>
  <si>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</si>
  <si>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</si>
  <si>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</si>
  <si>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</si>
  <si>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</si>
  <si>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</si>
  <si>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</si>
  <si>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</si>
  <si>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</si>
  <si>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</si>
  <si>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</si>
  <si>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</si>
  <si>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</si>
  <si>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</si>
  <si>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</si>
  <si>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</si>
  <si>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</si>
  <si>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</si>
  <si>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</si>
  <si>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</si>
  <si>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</si>
  <si>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</si>
  <si>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</si>
  <si>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</si>
  <si>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</si>
  <si>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</si>
  <si>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</si>
  <si>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</si>
  <si>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</si>
  <si>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</si>
  <si>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</si>
  <si>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</si>
  <si>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</si>
  <si>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</si>
  <si>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</si>
  <si>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</si>
  <si>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</si>
  <si>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</si>
  <si>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</si>
  <si>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</si>
  <si>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</si>
  <si>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</si>
  <si>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</si>
  <si>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</si>
  <si>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</si>
  <si>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</si>
  <si>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</si>
  <si>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</si>
  <si>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</si>
  <si>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</si>
  <si>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</si>
  <si>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</si>
  <si>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</si>
  <si>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</si>
  <si>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</si>
  <si>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</si>
  <si>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</si>
  <si>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</si>
  <si>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</si>
  <si>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</si>
  <si>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</si>
  <si>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</si>
  <si>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</si>
  <si>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</si>
  <si>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</si>
  <si>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</si>
  <si>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</si>
  <si>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</si>
  <si>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</si>
  <si>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</si>
  <si>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</si>
  <si>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</si>
  <si>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</si>
  <si>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</si>
  <si>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</si>
  <si>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</si>
  <si>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</si>
  <si>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</si>
  <si>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</si>
  <si>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</si>
  <si>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</si>
  <si>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</si>
  <si>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</si>
  <si>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</si>
  <si>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</si>
  <si>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</si>
  <si>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</si>
  <si>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</si>
  <si>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</si>
  <si>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</si>
  <si>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</si>
  <si>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</si>
  <si>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</si>
  <si>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</si>
  <si>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</si>
  <si>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</si>
  <si>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</si>
  <si>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</si>
  <si>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</si>
  <si>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</si>
  <si>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</si>
  <si>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</si>
  <si>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</si>
  <si>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</si>
  <si>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</si>
  <si>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</si>
  <si>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</si>
  <si>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</si>
  <si>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</si>
  <si>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</si>
  <si>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</si>
  <si>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</si>
  <si>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</si>
  <si>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</si>
  <si>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</si>
  <si>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</si>
  <si>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</si>
  <si>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</si>
  <si>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</si>
  <si>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</si>
  <si>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</si>
  <si>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</si>
  <si>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</si>
  <si>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</si>
  <si>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</si>
  <si>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</si>
  <si>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</si>
  <si>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</si>
  <si>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</si>
  <si>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</si>
  <si>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</si>
  <si>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</si>
  <si>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</si>
  <si>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</si>
  <si>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</si>
  <si>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</si>
  <si>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</si>
  <si>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</si>
  <si>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</si>
  <si>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</si>
  <si>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</si>
  <si>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</si>
  <si>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</si>
  <si>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</si>
  <si>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</si>
  <si>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</si>
  <si>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</si>
  <si>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</si>
  <si>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</si>
  <si>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</si>
  <si>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</si>
  <si>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</si>
  <si>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</si>
  <si>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</si>
  <si>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</si>
  <si>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</si>
  <si>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</si>
  <si>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</si>
  <si>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</si>
  <si>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</si>
  <si>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</si>
  <si>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</si>
  <si>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</si>
  <si>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</si>
  <si>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</si>
  <si>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</si>
  <si>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</si>
  <si>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</si>
  <si>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</si>
  <si>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</si>
  <si>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</si>
  <si>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</si>
  <si>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</si>
  <si>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</si>
  <si>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</si>
  <si>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</si>
  <si>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</si>
  <si>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</si>
  <si>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</si>
  <si>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</si>
  <si>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</si>
  <si>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</si>
  <si>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</si>
  <si>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</si>
  <si>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</si>
  <si>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</si>
  <si>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</si>
  <si>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</si>
  <si>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</si>
  <si>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</si>
  <si>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</si>
  <si>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</si>
  <si>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</si>
  <si>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</si>
  <si>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</si>
  <si>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</si>
  <si>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</si>
  <si>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</si>
  <si>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</si>
  <si>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</si>
  <si>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</si>
  <si>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</si>
  <si>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</si>
  <si>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</si>
  <si>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</si>
  <si>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</si>
  <si>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</si>
  <si>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</si>
  <si>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</si>
  <si>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</si>
  <si>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</si>
  <si>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</si>
  <si>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</si>
  <si>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</si>
  <si>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</si>
  <si>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</si>
  <si>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</si>
  <si>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</si>
  <si>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</si>
  <si>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</si>
  <si>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</si>
  <si>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</si>
  <si>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</si>
  <si>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</si>
  <si>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</si>
  <si>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</si>
  <si>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</si>
  <si>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</si>
  <si>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</si>
  <si>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</si>
  <si>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</si>
  <si>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</si>
  <si>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</si>
  <si>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</si>
  <si>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</si>
  <si>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</si>
  <si>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</si>
  <si>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</si>
  <si>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</si>
  <si>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</si>
  <si>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</si>
  <si>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</si>
  <si>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</si>
  <si>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</si>
  <si>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</si>
  <si>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</si>
  <si>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</si>
  <si>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</si>
  <si>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</si>
  <si>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</si>
  <si>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</si>
  <si>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</si>
  <si>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</si>
  <si>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</si>
  <si>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</si>
  <si>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</si>
  <si>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</si>
  <si>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</si>
  <si>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</si>
  <si>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</si>
  <si>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</si>
  <si>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</si>
  <si>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</si>
  <si>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</si>
  <si>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</si>
  <si>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</si>
  <si>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</si>
  <si>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</si>
  <si>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</si>
  <si>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</si>
  <si>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</si>
  <si>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</si>
  <si>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</si>
  <si>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</si>
  <si>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</si>
  <si>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</si>
  <si>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</si>
  <si>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</si>
  <si>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</si>
  <si>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</si>
  <si>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</si>
  <si>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</si>
  <si>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</si>
  <si>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</si>
  <si>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</si>
  <si>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</si>
  <si>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</si>
  <si>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</si>
  <si>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</si>
  <si>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</si>
  <si>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</si>
  <si>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</si>
  <si>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</si>
  <si>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</si>
  <si>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</si>
  <si>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</si>
  <si>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</si>
  <si>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</si>
  <si>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</si>
  <si>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</si>
  <si>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</si>
  <si>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</si>
  <si>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</si>
  <si>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</si>
  <si>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</si>
  <si>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</si>
  <si>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</si>
  <si>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</si>
  <si>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</si>
  <si>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</si>
  <si>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</si>
  <si>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</si>
  <si>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</si>
  <si>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</si>
  <si>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</si>
  <si>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</si>
  <si>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</si>
  <si>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</si>
  <si>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</si>
  <si>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</si>
  <si>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</si>
  <si>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</si>
  <si>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</si>
  <si>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</si>
  <si>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</si>
  <si>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</si>
  <si>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</si>
  <si>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</si>
  <si>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</si>
  <si>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</si>
  <si>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</si>
  <si>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</si>
  <si>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</si>
  <si>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</si>
  <si>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</si>
  <si>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</si>
  <si>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</si>
  <si>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</si>
  <si>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</si>
  <si>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</si>
  <si>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</si>
  <si>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</si>
  <si>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</si>
  <si>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</si>
  <si>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</si>
  <si>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</si>
  <si>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</si>
  <si>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</si>
  <si>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</si>
  <si>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</si>
  <si>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</si>
  <si>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</si>
  <si>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</si>
  <si>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</si>
  <si>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</si>
  <si>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</si>
  <si>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</si>
  <si>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</si>
  <si>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</si>
  <si>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</si>
  <si>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</si>
  <si>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</si>
  <si>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</si>
  <si>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</si>
  <si>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</si>
  <si>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</si>
  <si>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</si>
  <si>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</si>
  <si>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</si>
  <si>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</si>
  <si>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</si>
  <si>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</si>
  <si>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</si>
  <si>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</si>
  <si>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</si>
  <si>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</si>
  <si>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</si>
  <si>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</si>
  <si>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</si>
  <si>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</si>
  <si>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</si>
  <si>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</si>
  <si>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</si>
  <si>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</si>
  <si>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</si>
  <si>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</si>
  <si>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</si>
  <si>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</si>
  <si>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</si>
  <si>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</si>
  <si>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</si>
  <si>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</si>
  <si>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</si>
  <si>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</si>
  <si>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</si>
  <si>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</si>
  <si>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</si>
  <si>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</si>
  <si>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</si>
  <si>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</si>
  <si>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</si>
  <si>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</si>
  <si>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</si>
  <si>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</si>
  <si>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</si>
  <si>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</si>
  <si>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</si>
  <si>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</si>
  <si>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</si>
  <si>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</si>
  <si>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</si>
  <si>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</si>
  <si>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</si>
  <si>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</si>
  <si>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</si>
  <si>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</si>
  <si>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</si>
  <si>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</si>
  <si>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</si>
  <si>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</si>
  <si>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</si>
  <si>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</si>
  <si>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</si>
  <si>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</si>
  <si>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</si>
  <si>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</si>
  <si>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</si>
  <si>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</si>
  <si>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</si>
  <si>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</si>
  <si>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</si>
  <si>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</si>
  <si>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</si>
  <si>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</si>
  <si>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</si>
  <si>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</si>
  <si>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</si>
  <si>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</si>
  <si>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</si>
  <si>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</si>
  <si>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</si>
  <si>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</si>
  <si>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</si>
  <si>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</si>
  <si>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</si>
  <si>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</si>
  <si>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</si>
  <si>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</si>
  <si>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</si>
  <si>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</si>
  <si>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</si>
  <si>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</si>
  <si>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</si>
  <si>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</si>
  <si>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</si>
  <si>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</si>
  <si>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</si>
  <si>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</si>
  <si>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</si>
  <si>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</si>
  <si>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</si>
  <si>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</si>
  <si>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</si>
  <si>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</si>
  <si>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</si>
  <si>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</si>
  <si>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</si>
  <si>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</si>
  <si>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</si>
  <si>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</si>
  <si>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</si>
  <si>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</si>
  <si>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</si>
  <si>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</si>
  <si>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</si>
  <si>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</si>
  <si>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</si>
  <si>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</si>
  <si>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</si>
  <si>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</si>
  <si>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</si>
  <si>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</si>
  <si>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</si>
  <si>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</si>
  <si>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</si>
  <si>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</si>
  <si>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</si>
  <si>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</si>
  <si>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</si>
  <si>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</si>
  <si>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</si>
  <si>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</si>
  <si>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</si>
  <si>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</si>
  <si>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</si>
  <si>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</si>
  <si>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</si>
  <si>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</si>
  <si>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</si>
  <si>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</si>
  <si>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</si>
  <si>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</si>
  <si>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</si>
  <si>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</si>
  <si>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</si>
  <si>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</si>
  <si>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</si>
  <si>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</si>
  <si>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</si>
  <si>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</si>
  <si>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</si>
  <si>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</si>
  <si>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</si>
  <si>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</si>
  <si>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</si>
  <si>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</si>
  <si>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</si>
  <si>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</si>
  <si>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</si>
  <si>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</si>
  <si>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</si>
  <si>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</si>
  <si>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</si>
  <si>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</si>
  <si>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</si>
  <si>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</si>
  <si>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</si>
  <si>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</si>
  <si>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</si>
  <si>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</si>
  <si>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</si>
  <si>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</si>
  <si>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</si>
  <si>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</si>
  <si>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</si>
  <si>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</si>
  <si>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</si>
  <si>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</si>
  <si>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</si>
  <si>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</si>
  <si>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</si>
  <si>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</si>
  <si>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</si>
  <si>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</si>
  <si>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</si>
  <si>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</si>
  <si>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</si>
  <si>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</si>
  <si>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</si>
  <si>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</si>
  <si>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</si>
  <si>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</si>
  <si>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</si>
  <si>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</si>
  <si>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</si>
  <si>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</si>
  <si>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</si>
  <si>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</si>
  <si>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</si>
  <si>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</si>
  <si>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</si>
  <si>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</si>
  <si>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</si>
  <si>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</si>
  <si>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</si>
  <si>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</si>
  <si>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</si>
  <si>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</si>
  <si>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</si>
  <si>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</si>
  <si>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</si>
  <si>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</si>
  <si>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</si>
  <si>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</si>
  <si>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</si>
  <si>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</si>
  <si>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</si>
  <si>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</si>
  <si>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</si>
  <si>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</si>
  <si>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</si>
  <si>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</si>
  <si>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</si>
  <si>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</si>
  <si>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</si>
  <si>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</si>
  <si>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</si>
  <si>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</si>
  <si>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</si>
  <si>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</si>
  <si>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</si>
  <si>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</si>
  <si>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</si>
  <si>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</si>
  <si>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</si>
  <si>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</si>
  <si>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</si>
  <si>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</si>
  <si>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</si>
  <si>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</si>
  <si>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</si>
  <si>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</si>
  <si>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</si>
  <si>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</si>
  <si>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</si>
  <si>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</si>
  <si>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</si>
  <si>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</si>
  <si>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</si>
  <si>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</si>
  <si>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</si>
  <si>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</si>
  <si>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</si>
  <si>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</si>
  <si>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</si>
  <si>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</si>
  <si>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</si>
  <si>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</si>
  <si>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</si>
  <si>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</si>
  <si>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</si>
  <si>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</si>
  <si>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</si>
  <si>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</si>
  <si>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</si>
  <si>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</si>
  <si>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</si>
  <si>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</si>
  <si>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</si>
  <si>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</si>
  <si>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</si>
  <si>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</si>
  <si>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</si>
  <si>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</si>
  <si>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</si>
  <si>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</si>
  <si>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</si>
  <si>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</si>
  <si>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</si>
  <si>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</si>
  <si>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</si>
  <si>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</si>
  <si>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</si>
  <si>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</si>
  <si>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</si>
  <si>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</si>
  <si>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</si>
  <si>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</si>
  <si>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</si>
  <si>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</si>
  <si>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</si>
  <si>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</si>
  <si>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</si>
  <si>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</si>
  <si>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</si>
  <si>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</si>
  <si>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</si>
  <si>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</si>
  <si>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</si>
  <si>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</si>
  <si>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</si>
  <si>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</si>
  <si>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</si>
  <si>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</si>
  <si>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</si>
  <si>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</si>
  <si>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</si>
  <si>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</si>
  <si>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</si>
  <si>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</si>
  <si>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</si>
  <si>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</si>
  <si>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</si>
  <si>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</si>
  <si>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</si>
  <si>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</si>
  <si>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</si>
  <si>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</si>
  <si>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</si>
  <si>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</si>
  <si>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</si>
  <si>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</si>
  <si>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</si>
  <si>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</si>
  <si>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</si>
  <si>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</si>
  <si>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</si>
  <si>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</si>
  <si>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</si>
  <si>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</si>
  <si>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</si>
  <si>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</si>
  <si>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</si>
  <si>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</si>
  <si>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</si>
  <si>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</si>
  <si>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</si>
  <si>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</si>
  <si>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</si>
  <si>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</si>
  <si>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</si>
  <si>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</si>
  <si>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</si>
  <si>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</si>
  <si>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</si>
  <si>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</si>
  <si>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</si>
  <si>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</si>
  <si>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</si>
  <si>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</si>
  <si>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</si>
  <si>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</si>
  <si>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</si>
  <si>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</si>
  <si>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</si>
  <si>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</si>
  <si>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</si>
  <si>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</si>
  <si>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</si>
  <si>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</si>
  <si>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</si>
  <si>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</si>
  <si>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</si>
  <si>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</si>
  <si>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</si>
  <si>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</si>
  <si>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</si>
  <si>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</si>
  <si>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</si>
  <si>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</si>
  <si>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</si>
  <si>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</si>
  <si>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</si>
  <si>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</si>
  <si>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</si>
  <si>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</si>
  <si>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</si>
  <si>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</si>
  <si>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</si>
  <si>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</si>
  <si>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</si>
  <si>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</si>
  <si>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</si>
  <si>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</si>
  <si>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</si>
  <si>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</si>
  <si>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</si>
  <si>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</si>
  <si>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</si>
  <si>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</si>
  <si>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</si>
  <si>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</si>
  <si>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</si>
  <si>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</si>
  <si>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</si>
  <si>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</si>
  <si>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</si>
  <si>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</si>
  <si>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</si>
  <si>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</si>
  <si>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</si>
  <si>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</si>
  <si>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</si>
  <si>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</si>
  <si>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</si>
  <si>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</si>
  <si>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</si>
  <si>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</si>
  <si>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</si>
  <si>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</si>
  <si>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</si>
  <si>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</si>
  <si>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</si>
  <si>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</si>
  <si>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</si>
  <si>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</si>
  <si>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</si>
  <si>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</si>
  <si>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</si>
  <si>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</si>
  <si>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</si>
  <si>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</si>
  <si>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</si>
  <si>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</si>
  <si>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</si>
  <si>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</si>
  <si>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</si>
  <si>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</si>
  <si>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</si>
  <si>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</si>
  <si>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</si>
  <si>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</si>
  <si>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</si>
  <si>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</si>
  <si>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</si>
  <si>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</si>
  <si>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</si>
  <si>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</si>
  <si>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</si>
  <si>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</si>
  <si>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</si>
  <si>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</si>
  <si>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</si>
  <si>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</si>
  <si>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</si>
  <si>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</si>
  <si>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</si>
  <si>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</si>
  <si>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</si>
  <si>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</si>
  <si>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</si>
  <si>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</si>
  <si>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</si>
  <si>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</si>
  <si>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</si>
  <si>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</si>
  <si>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</si>
  <si>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</si>
  <si>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</si>
  <si>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</si>
  <si>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</si>
  <si>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</si>
  <si>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</si>
  <si>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</si>
  <si>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</si>
  <si>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</si>
  <si>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</si>
  <si>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</si>
  <si>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</si>
  <si>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</si>
  <si>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</si>
  <si>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</si>
  <si>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</si>
  <si>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</si>
  <si>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</si>
  <si>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</si>
  <si>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</si>
  <si>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</si>
  <si>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</si>
  <si>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</si>
  <si>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</si>
  <si>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</si>
  <si>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</si>
  <si>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</si>
  <si>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</si>
  <si>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</si>
  <si>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</si>
  <si>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</si>
  <si>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</si>
  <si>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</si>
  <si>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</si>
  <si>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</si>
  <si>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</si>
  <si>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</si>
  <si>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</si>
  <si>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</si>
  <si>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</si>
  <si>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</si>
  <si>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</si>
  <si>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</si>
  <si>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</si>
  <si>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</si>
  <si>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</si>
  <si>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</si>
  <si>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</si>
  <si>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</si>
  <si>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</si>
  <si>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</si>
  <si>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</si>
  <si>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</si>
  <si>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</si>
  <si>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</si>
  <si>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</si>
  <si>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</si>
  <si>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</si>
  <si>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</si>
  <si>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</si>
  <si>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</si>
  <si>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</si>
  <si>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</si>
  <si>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</si>
  <si>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</si>
  <si>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</si>
  <si>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</si>
  <si>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</si>
  <si>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</si>
  <si>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</si>
  <si>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</si>
  <si>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</si>
  <si>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</si>
  <si>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</si>
  <si>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</si>
  <si>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</si>
  <si>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</si>
  <si>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</si>
  <si>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</si>
  <si>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</si>
  <si>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</si>
  <si>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</si>
  <si>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</si>
  <si>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</si>
  <si>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</si>
  <si>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</si>
  <si>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</si>
  <si>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</si>
  <si>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</si>
  <si>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</si>
  <si>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</si>
  <si>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</si>
  <si>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</si>
  <si>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</si>
  <si>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</si>
  <si>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</si>
  <si>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</si>
  <si>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</si>
  <si>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</si>
  <si>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</si>
  <si>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</si>
  <si>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</si>
  <si>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</si>
  <si>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</si>
  <si>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</si>
  <si>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</si>
  <si>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</si>
  <si>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</si>
  <si>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</si>
  <si>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</si>
  <si>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</si>
  <si>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</si>
  <si>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</si>
  <si>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</si>
  <si>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</si>
  <si>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</si>
  <si>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</si>
  <si>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</si>
  <si>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</si>
  <si>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</si>
  <si>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</si>
  <si>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</si>
  <si>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</si>
  <si>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</si>
  <si>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</si>
  <si>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</si>
  <si>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</si>
  <si>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</si>
  <si>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</si>
  <si>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</si>
  <si>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</si>
  <si>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</si>
  <si>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</si>
  <si>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</si>
  <si>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</si>
  <si>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</si>
  <si>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</si>
  <si>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</si>
  <si>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</si>
  <si>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</si>
  <si>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</si>
  <si>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</si>
  <si>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</si>
  <si>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</si>
  <si>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</si>
  <si>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</si>
  <si>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</si>
  <si>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</si>
  <si>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</si>
  <si>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</si>
  <si>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</si>
  <si>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</si>
  <si>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</si>
  <si>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</si>
  <si>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</si>
  <si>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</si>
  <si>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</si>
  <si>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</si>
  <si>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</si>
  <si>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</si>
  <si>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</si>
  <si>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</si>
  <si>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</si>
  <si>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</si>
  <si>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</si>
  <si>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</si>
  <si>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</si>
  <si>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</si>
  <si>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</si>
  <si>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</si>
  <si>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</si>
  <si>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</si>
  <si>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</si>
  <si>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</si>
  <si>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</si>
  <si>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</si>
  <si>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</si>
  <si>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</si>
  <si>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</si>
  <si>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</si>
  <si>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</si>
  <si>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</si>
  <si>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</si>
  <si>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</si>
  <si>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</si>
  <si>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</si>
  <si>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</si>
  <si>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</si>
  <si>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</si>
  <si>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</si>
  <si>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</si>
  <si>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</si>
  <si>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</si>
  <si>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</si>
  <si>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</si>
  <si>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</si>
  <si>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</si>
  <si>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</si>
  <si>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</si>
  <si>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</si>
  <si>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</si>
  <si>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</si>
  <si>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</si>
  <si>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</si>
  <si>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</si>
  <si>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</si>
  <si>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</si>
  <si>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</si>
  <si>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</si>
  <si>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</si>
  <si>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</si>
  <si>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</si>
  <si>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</si>
  <si>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</si>
  <si>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</si>
  <si>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</si>
  <si>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</si>
  <si>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</si>
  <si>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</si>
  <si>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</si>
  <si>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</si>
  <si>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</si>
  <si>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</si>
  <si>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</si>
  <si>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</si>
  <si>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</si>
  <si>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</si>
  <si>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</si>
  <si>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</si>
  <si>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</si>
  <si>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</si>
  <si>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</si>
  <si>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</si>
  <si>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</si>
  <si>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</si>
  <si>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</si>
  <si>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</si>
  <si>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</si>
  <si>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</si>
  <si>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</si>
  <si>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</si>
  <si>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</si>
  <si>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</si>
  <si>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</si>
  <si>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</si>
  <si>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</si>
  <si>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</si>
  <si>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</si>
  <si>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</si>
  <si>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</si>
  <si>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</si>
  <si>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</si>
  <si>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</si>
  <si>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</si>
  <si>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</si>
  <si>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</si>
  <si>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</si>
  <si>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</si>
  <si>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</si>
  <si>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</si>
  <si>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</si>
  <si>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</si>
  <si>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</si>
  <si>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</si>
  <si>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</si>
  <si>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</si>
  <si>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</si>
  <si>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</si>
  <si>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</si>
  <si>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</si>
  <si>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</si>
  <si>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</si>
  <si>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</si>
  <si>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</si>
  <si>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</si>
  <si>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</si>
  <si>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</si>
  <si>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</si>
  <si>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</si>
  <si>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</si>
  <si>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</si>
  <si>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</si>
  <si>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</si>
  <si>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</si>
  <si>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</si>
  <si>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</si>
  <si>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</si>
  <si>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</si>
  <si>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</si>
  <si>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</si>
  <si>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</si>
  <si>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</si>
  <si>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</si>
  <si>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</si>
  <si>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</si>
  <si>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</si>
  <si>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</si>
  <si>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</si>
  <si>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</si>
  <si>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</si>
  <si>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</si>
  <si>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</si>
  <si>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</si>
  <si>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</si>
  <si>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</si>
  <si>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</si>
  <si>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</si>
  <si>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</si>
  <si>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</si>
  <si>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</si>
  <si>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</si>
  <si>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</si>
  <si>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</si>
  <si>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</si>
  <si>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</si>
  <si>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</si>
  <si>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</si>
  <si>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</si>
  <si>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</si>
  <si>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</si>
  <si>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</si>
  <si>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</si>
  <si>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</si>
  <si>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</si>
  <si>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</si>
  <si>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</si>
  <si>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</si>
  <si>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</si>
  <si>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</si>
  <si>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</si>
  <si>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</si>
  <si>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</si>
  <si>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</si>
  <si>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</si>
  <si>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</si>
  <si>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</si>
  <si>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</si>
  <si>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</si>
  <si>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</si>
  <si>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</si>
  <si>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</si>
  <si>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</si>
  <si>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</si>
  <si>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</si>
  <si>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</si>
  <si>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</si>
  <si>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</si>
  <si>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</si>
  <si>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</si>
  <si>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</si>
  <si>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</si>
  <si>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</si>
  <si>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</si>
  <si>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</si>
  <si>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</si>
  <si>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</si>
  <si>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</si>
  <si>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</si>
  <si>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</si>
  <si>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</si>
  <si>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</si>
  <si>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</si>
  <si>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</si>
  <si>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</si>
  <si>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</si>
  <si>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</si>
  <si>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</si>
  <si>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</si>
  <si>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</si>
  <si>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</si>
  <si>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</si>
  <si>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</si>
  <si>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</si>
  <si>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</si>
  <si>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</si>
  <si>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</si>
  <si>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</si>
  <si>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</si>
  <si>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</si>
  <si>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</si>
  <si>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</si>
  <si>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</si>
  <si>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</si>
  <si>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</si>
  <si>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</si>
  <si>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</si>
  <si>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</si>
  <si>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</si>
  <si>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</si>
  <si>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</si>
  <si>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</si>
  <si>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</si>
  <si>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</si>
  <si>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</si>
  <si>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</si>
  <si>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</si>
  <si>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</si>
  <si>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</si>
  <si>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</si>
  <si>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</si>
  <si>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</si>
  <si>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</si>
  <si>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</si>
  <si>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</si>
  <si>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</si>
  <si>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</si>
  <si>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</si>
  <si>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</si>
  <si>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</si>
  <si>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</si>
  <si>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</si>
  <si>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</si>
  <si>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</si>
  <si>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</si>
  <si>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</si>
  <si>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</si>
  <si>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</si>
  <si>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</si>
  <si>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</si>
  <si>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</si>
  <si>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</si>
  <si>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</si>
  <si>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</si>
  <si>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</si>
  <si>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</si>
  <si>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</si>
  <si>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</si>
  <si>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</si>
  <si>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</si>
  <si>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</si>
  <si>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</si>
  <si>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</si>
  <si>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</si>
  <si>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</si>
  <si>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</si>
  <si>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</si>
  <si>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</si>
  <si>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</si>
  <si>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</si>
  <si>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</si>
  <si>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</si>
  <si>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</si>
  <si>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</si>
  <si>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</si>
  <si>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</si>
  <si>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</si>
  <si>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</si>
  <si>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</si>
  <si>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</si>
  <si>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</si>
  <si>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</si>
  <si>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</si>
  <si>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</si>
  <si>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</si>
  <si>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</si>
  <si>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</si>
  <si>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</si>
  <si>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</si>
  <si>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</si>
  <si>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</si>
  <si>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</si>
  <si>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</si>
  <si>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</si>
  <si>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</si>
  <si>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</si>
  <si>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</si>
  <si>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</si>
  <si>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</si>
  <si>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</si>
  <si>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</si>
  <si>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</si>
  <si>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</si>
  <si>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</si>
  <si>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</si>
  <si>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</si>
  <si>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</si>
  <si>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</si>
  <si>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</si>
  <si>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</si>
  <si>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</si>
  <si>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</si>
  <si>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</si>
  <si>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</si>
  <si>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</si>
  <si>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</si>
  <si>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</si>
  <si>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</si>
  <si>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</si>
  <si>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</si>
  <si>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</si>
  <si>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</si>
  <si>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</si>
  <si>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</si>
  <si>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</si>
  <si>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</si>
  <si>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</si>
  <si>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</si>
  <si>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</si>
  <si>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</si>
  <si>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</si>
  <si>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</si>
  <si>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</si>
  <si>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</si>
  <si>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</si>
  <si>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</si>
  <si>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</si>
  <si>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</si>
  <si>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</si>
  <si>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</si>
  <si>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</si>
  <si>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</si>
  <si>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</si>
  <si>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</si>
  <si>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</si>
  <si>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</si>
  <si>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</si>
  <si>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</si>
  <si>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</si>
  <si>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</si>
  <si>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</si>
  <si>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</si>
  <si>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</si>
  <si>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</si>
  <si>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</si>
  <si>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</si>
  <si>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</si>
  <si>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</si>
  <si>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</si>
  <si>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</si>
  <si>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</si>
  <si>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</si>
  <si>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</si>
  <si>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</si>
  <si>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</si>
  <si>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</si>
  <si>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</si>
  <si>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</si>
  <si>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</si>
  <si>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</si>
  <si>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</si>
  <si>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</si>
  <si>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</si>
  <si>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</si>
  <si>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</si>
  <si>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</si>
  <si>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</si>
  <si>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</si>
  <si>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</si>
  <si>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</si>
  <si>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</si>
  <si>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</si>
  <si>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</si>
  <si>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</si>
  <si>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</si>
  <si>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</si>
  <si>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</si>
  <si>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</si>
  <si>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</si>
  <si>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</si>
  <si>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</si>
  <si>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</si>
  <si>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</si>
  <si>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</si>
  <si>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</si>
  <si>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</si>
  <si>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</si>
  <si>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</si>
  <si>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</si>
  <si>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</si>
  <si>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</si>
  <si>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</si>
  <si>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</si>
  <si>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</si>
  <si>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</si>
  <si>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</si>
  <si>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</si>
  <si>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</si>
  <si>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</si>
  <si>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</si>
  <si>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</si>
  <si>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</si>
  <si>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</si>
  <si>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</si>
  <si>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</si>
  <si>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</si>
  <si>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</si>
  <si>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</si>
  <si>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</si>
  <si>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</si>
  <si>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</si>
  <si>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</si>
  <si>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</si>
  <si>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</si>
  <si>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</si>
  <si>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</si>
  <si>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</si>
  <si>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</si>
  <si>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</si>
  <si>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</si>
  <si>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</si>
  <si>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</si>
  <si>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</si>
  <si>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</si>
  <si>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</si>
  <si>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</si>
  <si>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</si>
  <si>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</si>
  <si>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</si>
  <si>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</si>
  <si>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</si>
  <si>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</si>
  <si>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</si>
  <si>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</si>
  <si>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</si>
  <si>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</si>
  <si>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</si>
  <si>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</si>
  <si>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</si>
  <si>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</si>
  <si>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</si>
  <si>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</si>
  <si>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</si>
  <si>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</si>
  <si>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</si>
  <si>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</si>
  <si>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</si>
  <si>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</si>
  <si>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</si>
  <si>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</si>
  <si>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</si>
  <si>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</si>
  <si>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</si>
  <si>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</si>
  <si>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</si>
  <si>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</si>
  <si>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</si>
  <si>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</si>
  <si>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</si>
  <si>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</si>
  <si>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</si>
  <si>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</si>
  <si>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</si>
  <si>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</si>
  <si>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</si>
  <si>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</si>
  <si>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</si>
  <si>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</si>
  <si>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</si>
  <si>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</si>
  <si>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</si>
  <si>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</si>
  <si>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</si>
  <si>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</si>
  <si>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</si>
  <si>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</si>
  <si>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</si>
  <si>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</si>
  <si>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</si>
  <si>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</si>
  <si>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</si>
  <si>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</si>
  <si>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</si>
  <si>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</si>
  <si>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</si>
  <si>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</si>
  <si>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</si>
  <si>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</si>
  <si>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</si>
  <si>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</si>
  <si>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</si>
  <si>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</si>
  <si>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</si>
  <si>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</si>
  <si>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</si>
  <si>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</si>
  <si>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</si>
  <si>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</si>
  <si>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</si>
  <si>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</si>
  <si>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</si>
  <si>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</si>
  <si>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</si>
  <si>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</si>
  <si>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</si>
  <si>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</si>
  <si>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</si>
  <si>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</si>
  <si>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</si>
  <si>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</si>
  <si>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</si>
  <si>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</si>
  <si>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</si>
  <si>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</si>
  <si>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</si>
  <si>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</si>
  <si>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</si>
  <si>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</si>
  <si>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</si>
  <si>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</si>
  <si>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</si>
  <si>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</si>
  <si>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</si>
  <si>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</si>
  <si>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</si>
  <si>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</si>
  <si>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</si>
  <si>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</si>
  <si>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</si>
  <si>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</si>
  <si>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</si>
  <si>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</si>
  <si>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</si>
  <si>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</si>
  <si>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</si>
  <si>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</si>
  <si>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</si>
  <si>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</si>
  <si>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</si>
  <si>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</si>
  <si>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</si>
  <si>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</si>
  <si>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</si>
  <si>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</si>
  <si>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</si>
  <si>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</si>
  <si>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</si>
  <si>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</si>
  <si>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</si>
  <si>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</si>
  <si>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</si>
  <si>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</si>
  <si>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</si>
  <si>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</si>
  <si>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</si>
  <si>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</si>
  <si>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</si>
  <si>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</si>
  <si>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</si>
  <si>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</si>
  <si>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</si>
  <si>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</si>
  <si>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</si>
  <si>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</si>
  <si>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</si>
  <si>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</si>
  <si>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</si>
  <si>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</si>
  <si>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</si>
  <si>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</si>
  <si>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</si>
  <si>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</si>
  <si>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</si>
  <si>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</si>
  <si>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</si>
  <si>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</si>
  <si>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</si>
  <si>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</si>
  <si>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</si>
  <si>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</si>
  <si>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</si>
  <si>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</si>
  <si>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</si>
  <si>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</si>
  <si>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</si>
  <si>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</si>
  <si>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</si>
  <si>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</si>
  <si>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</si>
  <si>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</si>
  <si>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</si>
  <si>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</si>
  <si>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</si>
  <si>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</si>
  <si>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</si>
  <si>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</si>
  <si>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</si>
  <si>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</si>
  <si>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</si>
  <si>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</si>
  <si>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</si>
  <si>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</si>
  <si>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</si>
  <si>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</si>
  <si>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</si>
  <si>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</si>
  <si>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</si>
  <si>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</si>
  <si>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</si>
  <si>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</si>
  <si>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</si>
  <si>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</si>
  <si>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</si>
  <si>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</si>
  <si>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</si>
  <si>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</si>
  <si>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</si>
  <si>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</si>
  <si>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</si>
  <si>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</si>
  <si>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</si>
  <si>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</si>
  <si>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</si>
  <si>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</si>
  <si>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</si>
  <si>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</si>
  <si>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</si>
  <si>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</si>
  <si>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</si>
  <si>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</si>
  <si>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</si>
  <si>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</si>
  <si>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</si>
  <si>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</si>
  <si>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</si>
  <si>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</si>
  <si>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</si>
  <si>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</si>
  <si>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</si>
  <si>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</si>
  <si>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</si>
  <si>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</si>
  <si>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</si>
  <si>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</si>
  <si>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</si>
  <si>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</si>
  <si>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</si>
  <si>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</si>
  <si>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</si>
  <si>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</si>
  <si>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</si>
  <si>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</si>
  <si>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</si>
  <si>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</si>
  <si>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</si>
  <si>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</si>
  <si>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</si>
  <si>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</si>
  <si>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</si>
  <si>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</si>
  <si>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</si>
  <si>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</si>
  <si>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</si>
  <si>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</si>
  <si>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</si>
  <si>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</si>
  <si>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</si>
  <si>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</si>
  <si>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</si>
  <si>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</si>
  <si>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</si>
  <si>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</si>
  <si>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</si>
  <si>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</si>
  <si>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</si>
  <si>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</si>
  <si>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</si>
  <si>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</si>
  <si>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</si>
  <si>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</si>
  <si>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</si>
  <si>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</si>
  <si>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</si>
  <si>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</si>
  <si>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</si>
  <si>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</si>
  <si>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</si>
  <si>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</si>
  <si>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</si>
  <si>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</si>
  <si>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</si>
  <si>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</si>
  <si>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</si>
  <si>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</si>
  <si>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</si>
  <si>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</si>
  <si>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</si>
  <si>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</si>
  <si>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</si>
  <si>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</si>
  <si>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</si>
  <si>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</si>
  <si>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</si>
  <si>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</si>
  <si>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</si>
  <si>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</si>
  <si>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</si>
  <si>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</si>
  <si>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</si>
  <si>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</si>
  <si>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</si>
  <si>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</si>
  <si>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</si>
  <si>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</si>
  <si>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</si>
  <si>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</si>
  <si>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</si>
  <si>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</si>
  <si>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</si>
  <si>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</si>
  <si>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</si>
  <si>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</si>
  <si>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</si>
  <si>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</si>
  <si>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</si>
  <si>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</si>
  <si>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</si>
  <si>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</si>
  <si>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</si>
  <si>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</si>
  <si>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</si>
  <si>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</si>
  <si>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</si>
  <si>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</si>
  <si>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</si>
  <si>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</si>
  <si>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</si>
  <si>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</si>
  <si>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</si>
  <si>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</si>
  <si>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</si>
  <si>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</si>
  <si>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</si>
  <si>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</si>
  <si>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</si>
  <si>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</si>
  <si>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</si>
  <si>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</si>
  <si>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</si>
  <si>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</si>
  <si>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</si>
  <si>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</si>
  <si>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</si>
  <si>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</si>
  <si>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</si>
  <si>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</si>
  <si>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</si>
  <si>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</si>
  <si>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</si>
  <si>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</si>
  <si>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</si>
  <si>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</si>
  <si>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</si>
  <si>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</si>
  <si>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</si>
  <si>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</si>
  <si>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</si>
  <si>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</si>
  <si>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</si>
  <si>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</si>
  <si>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</si>
  <si>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</si>
  <si>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</si>
  <si>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</si>
  <si>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</si>
  <si>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</si>
  <si>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</si>
  <si>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</si>
  <si>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</si>
  <si>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</si>
  <si>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</si>
  <si>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</si>
  <si>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</si>
  <si>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</si>
  <si>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</si>
  <si>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</si>
  <si>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</si>
  <si>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</si>
  <si>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</si>
  <si>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</si>
  <si>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</si>
  <si>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</si>
  <si>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</si>
  <si>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</si>
  <si>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</si>
  <si>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</si>
  <si>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</si>
  <si>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</si>
  <si>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</si>
  <si>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</si>
  <si>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</si>
  <si>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</si>
  <si>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</si>
  <si>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</si>
  <si>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</si>
  <si>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</si>
  <si>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</si>
  <si>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</si>
  <si>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</si>
  <si>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</si>
  <si>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</si>
  <si>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</si>
  <si>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</si>
  <si>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</si>
  <si>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</si>
  <si>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</si>
  <si>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</si>
  <si>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</si>
  <si>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</si>
  <si>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</si>
  <si>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</si>
  <si>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</si>
  <si>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</si>
  <si>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</si>
  <si>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</si>
  <si>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</si>
  <si>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</si>
  <si>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</si>
  <si>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</si>
  <si>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</si>
  <si>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</si>
  <si>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</si>
  <si>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</si>
  <si>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</si>
  <si>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</si>
  <si>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</si>
  <si>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</si>
  <si>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</si>
  <si>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</si>
  <si>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</si>
  <si>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</si>
  <si>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</si>
  <si>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</si>
  <si>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</si>
  <si>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</si>
  <si>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</si>
  <si>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</si>
  <si>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</si>
  <si>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</si>
  <si>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</si>
  <si>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</si>
  <si>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</si>
  <si>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</si>
  <si>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</si>
  <si>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</si>
  <si>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</si>
  <si>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</si>
  <si>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</si>
  <si>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</si>
  <si>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</si>
  <si>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</si>
  <si>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</si>
  <si>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</si>
  <si>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</si>
  <si>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</si>
  <si>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</si>
  <si>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</si>
  <si>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</si>
  <si>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</si>
  <si>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</si>
  <si>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</si>
  <si>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</si>
  <si>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</si>
  <si>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</si>
  <si>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</si>
  <si>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</si>
  <si>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</si>
  <si>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</si>
  <si>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</si>
  <si>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</si>
  <si>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</si>
  <si>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</si>
  <si>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</si>
  <si>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</si>
  <si>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</si>
  <si>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</si>
  <si>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</si>
  <si>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</si>
  <si>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</si>
  <si>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</si>
  <si>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</si>
  <si>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</si>
  <si>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</si>
  <si>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</si>
  <si>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</si>
  <si>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</si>
  <si>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</si>
  <si>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</si>
  <si>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</si>
  <si>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</si>
  <si>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</si>
  <si>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</si>
  <si>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</si>
  <si>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</si>
  <si>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</si>
  <si>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</si>
  <si>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</si>
  <si>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</si>
  <si>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</si>
  <si>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</si>
  <si>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</si>
  <si>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</si>
  <si>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</si>
  <si>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</si>
  <si>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</si>
  <si>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</si>
  <si>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</si>
  <si>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</si>
  <si>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</si>
  <si>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</si>
  <si>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</si>
  <si>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</si>
  <si>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</si>
  <si>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</si>
  <si>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</si>
  <si>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</si>
  <si>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</si>
  <si>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</si>
  <si>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</si>
  <si>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</si>
  <si>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</si>
  <si>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</si>
  <si>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</si>
  <si>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</si>
  <si>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</si>
  <si>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</si>
  <si>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</si>
  <si>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</si>
  <si>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</si>
  <si>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</si>
  <si>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</si>
  <si>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</si>
  <si>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</si>
  <si>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</si>
  <si>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</si>
  <si>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</si>
  <si>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</si>
  <si>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</si>
  <si>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</si>
  <si>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</si>
  <si>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</si>
  <si>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</si>
  <si>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</si>
  <si>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</si>
  <si>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</si>
  <si>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</si>
  <si>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</si>
  <si>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</si>
  <si>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</si>
  <si>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</si>
  <si>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</si>
  <si>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</si>
  <si>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</si>
  <si>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</si>
  <si>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</si>
  <si>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</si>
  <si>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</si>
  <si>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</si>
  <si>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</si>
  <si>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</si>
  <si>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</si>
  <si>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</si>
  <si>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</si>
  <si>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</si>
  <si>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</si>
  <si>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</si>
  <si>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</si>
  <si>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</si>
  <si>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</si>
  <si>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</si>
  <si>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</si>
  <si>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</si>
  <si>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</si>
  <si>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</si>
  <si>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</si>
  <si>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</si>
  <si>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</si>
  <si>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</si>
  <si>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</si>
  <si>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</si>
  <si>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</si>
  <si>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</si>
  <si>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</si>
  <si>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</si>
  <si>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</si>
  <si>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</si>
  <si>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</si>
  <si>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</si>
  <si>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</si>
  <si>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</si>
  <si>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</si>
  <si>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</si>
  <si>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</si>
  <si>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</si>
  <si>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</si>
  <si>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</si>
  <si>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</si>
  <si>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</si>
  <si>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</si>
  <si>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</si>
  <si>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</si>
  <si>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</si>
  <si>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</si>
  <si>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</si>
  <si>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</si>
  <si>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</si>
  <si>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</si>
  <si>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</si>
  <si>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</si>
  <si>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</si>
  <si>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</si>
  <si>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</si>
  <si>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</si>
  <si>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</si>
  <si>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</si>
  <si>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</si>
  <si>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</si>
  <si>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</si>
  <si>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</si>
  <si>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</si>
  <si>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</si>
  <si>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</si>
  <si>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</si>
  <si>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</si>
  <si>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</si>
  <si>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</si>
  <si>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</si>
  <si>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</si>
  <si>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</si>
  <si>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</si>
  <si>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</si>
  <si>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</si>
  <si>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</si>
  <si>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</si>
  <si>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</si>
  <si>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</si>
  <si>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</si>
  <si>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</si>
  <si>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</si>
  <si>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</si>
  <si>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</si>
  <si>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</si>
  <si>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</si>
  <si>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</si>
  <si>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</si>
  <si>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</si>
  <si>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</si>
  <si>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</si>
  <si>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</si>
  <si>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</si>
  <si>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</si>
  <si>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</si>
  <si>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</si>
  <si>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</si>
  <si>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</si>
  <si>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</si>
  <si>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</si>
  <si>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</si>
  <si>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</si>
  <si>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</si>
  <si>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</si>
  <si>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</si>
  <si>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</si>
  <si>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</si>
  <si>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</si>
  <si>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</si>
  <si>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</si>
  <si>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</si>
  <si>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</si>
  <si>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</si>
  <si>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</si>
  <si>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</si>
  <si>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</si>
  <si>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</si>
  <si>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</si>
  <si>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</si>
  <si>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</si>
  <si>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</si>
  <si>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</si>
  <si>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</si>
  <si>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</si>
  <si>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</si>
  <si>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</si>
  <si>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</si>
  <si>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</si>
  <si>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</si>
  <si>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</si>
  <si>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</si>
  <si>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</si>
  <si>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</si>
  <si>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</si>
  <si>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</si>
  <si>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</si>
  <si>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</si>
  <si>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</si>
  <si>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</si>
  <si>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</si>
  <si>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</si>
  <si>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</si>
  <si>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</si>
  <si>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</si>
  <si>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</si>
  <si>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</si>
  <si>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</si>
  <si>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</si>
  <si>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</si>
  <si>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</si>
  <si>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</si>
  <si>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</si>
  <si>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</si>
  <si>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</si>
  <si>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</si>
  <si>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</si>
  <si>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</si>
  <si>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</si>
  <si>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</si>
  <si>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</si>
  <si>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</si>
  <si>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</si>
  <si>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</si>
  <si>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</si>
  <si>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</si>
  <si>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</si>
  <si>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</si>
  <si>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</si>
  <si>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</si>
  <si>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</si>
  <si>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</si>
  <si>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</si>
  <si>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</si>
  <si>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</si>
  <si>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</si>
  <si>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</si>
  <si>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</si>
  <si>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</si>
  <si>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</si>
  <si>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</si>
  <si>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</si>
  <si>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</si>
  <si>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</si>
  <si>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</si>
  <si>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</si>
  <si>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</si>
  <si>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</si>
  <si>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</si>
  <si>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</si>
  <si>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</si>
  <si>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</si>
  <si>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</si>
  <si>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</si>
  <si>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</si>
  <si>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</si>
  <si>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</si>
  <si>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</si>
  <si>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</si>
  <si>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</si>
  <si>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</si>
  <si>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</si>
  <si>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</si>
  <si>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</si>
  <si>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</si>
  <si>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</si>
  <si>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</si>
  <si>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</si>
  <si>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</si>
  <si>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</si>
  <si>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</si>
  <si>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</si>
  <si>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</si>
  <si>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</si>
  <si>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</si>
  <si>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</si>
  <si>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</si>
  <si>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</si>
  <si>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</si>
  <si>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</si>
  <si>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</si>
  <si>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</si>
  <si>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</si>
  <si>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</si>
  <si>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</si>
  <si>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</si>
  <si>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</si>
  <si>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</si>
  <si>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</si>
  <si>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</si>
  <si>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</si>
  <si>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</si>
  <si>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</si>
  <si>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</si>
  <si>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</si>
  <si>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</si>
  <si>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</si>
  <si>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</si>
  <si>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</si>
  <si>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</si>
  <si>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</si>
  <si>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</si>
  <si>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</si>
  <si>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</si>
  <si>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</si>
  <si>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</si>
  <si>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</si>
  <si>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</si>
  <si>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</si>
  <si>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</si>
  <si>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</si>
  <si>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</si>
  <si>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</si>
  <si>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</si>
  <si>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</si>
  <si>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</si>
  <si>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</si>
  <si>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</si>
  <si>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</si>
  <si>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</si>
  <si>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</si>
  <si>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</si>
  <si>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</si>
  <si>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</si>
  <si>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</si>
  <si>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</si>
  <si>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</si>
  <si>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</si>
  <si>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</si>
  <si>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</si>
  <si>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</si>
  <si>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</si>
  <si>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</si>
  <si>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</si>
  <si>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</si>
  <si>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</si>
  <si>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</si>
  <si>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</si>
  <si>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</si>
  <si>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</si>
  <si>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</si>
  <si>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</si>
  <si>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</si>
  <si>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</si>
  <si>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</si>
  <si>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</si>
  <si>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</si>
  <si>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</si>
  <si>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</si>
  <si>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</si>
  <si>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</si>
  <si>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</si>
  <si>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</si>
  <si>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</si>
  <si>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</si>
  <si>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</si>
  <si>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</si>
  <si>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</si>
  <si>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</si>
  <si>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</si>
  <si>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</si>
  <si>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</si>
  <si>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</si>
  <si>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</si>
  <si>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</si>
  <si>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</si>
  <si>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</si>
  <si>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</si>
  <si>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</si>
  <si>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</si>
  <si>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</si>
  <si>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</si>
  <si>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</si>
  <si>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</si>
  <si>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</si>
  <si>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</si>
  <si>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</si>
  <si>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</si>
  <si>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</si>
  <si>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</si>
  <si>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</si>
  <si>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</si>
  <si>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</si>
  <si>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</si>
  <si>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</si>
  <si>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</si>
  <si>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</si>
  <si>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</si>
  <si>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</si>
  <si>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</si>
  <si>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</si>
  <si>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</si>
  <si>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</si>
  <si>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</si>
  <si>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</si>
  <si>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</si>
  <si>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</si>
  <si>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</si>
  <si>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</si>
  <si>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</si>
  <si>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</si>
  <si>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</si>
  <si>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</si>
  <si>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</si>
  <si>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</si>
  <si>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</si>
  <si>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</si>
  <si>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</si>
  <si>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</si>
  <si>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</si>
  <si>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</si>
  <si>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</si>
  <si>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</si>
  <si>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</si>
  <si>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</si>
  <si>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</si>
  <si>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</si>
  <si>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</si>
  <si>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</si>
  <si>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</si>
  <si>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</si>
  <si>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</si>
  <si>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</si>
  <si>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</si>
  <si>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</si>
  <si>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</si>
  <si>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</si>
  <si>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</si>
  <si>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</si>
  <si>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</si>
  <si>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</si>
  <si>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</si>
  <si>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</si>
  <si>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</si>
  <si>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</si>
  <si>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</si>
  <si>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</si>
  <si>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</si>
  <si>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</si>
  <si>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</si>
  <si>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</si>
  <si>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</si>
  <si>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</si>
  <si>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</si>
  <si>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</si>
  <si>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</si>
  <si>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</si>
  <si>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</si>
  <si>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</si>
  <si>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</si>
  <si>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</si>
  <si>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</si>
  <si>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</si>
  <si>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</si>
  <si>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</si>
  <si>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</si>
  <si>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</si>
  <si>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</si>
  <si>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</si>
  <si>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</si>
  <si>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</si>
  <si>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</si>
  <si>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</si>
  <si>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</si>
  <si>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</si>
  <si>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</si>
  <si>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</si>
  <si>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</si>
  <si>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</si>
  <si>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</si>
  <si>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</si>
  <si>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</si>
  <si>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</si>
  <si>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</si>
  <si>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</si>
  <si>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</si>
  <si>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</si>
  <si>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</si>
  <si>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</si>
  <si>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</si>
  <si>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</si>
  <si>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</si>
  <si>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</si>
  <si>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</si>
  <si>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</si>
  <si>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</si>
  <si>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</si>
  <si>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</si>
  <si>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</si>
  <si>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</si>
  <si>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</si>
  <si>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</si>
  <si>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</si>
  <si>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</si>
  <si>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</si>
  <si>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</si>
  <si>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</si>
  <si>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</si>
  <si>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</si>
  <si>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</si>
  <si>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</si>
  <si>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</si>
  <si>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</si>
  <si>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</si>
  <si>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</si>
  <si>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</si>
  <si>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</si>
  <si>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</si>
  <si>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</si>
  <si>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</si>
  <si>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</si>
  <si>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</si>
  <si>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</si>
  <si>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</si>
  <si>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</si>
  <si>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</si>
  <si>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</si>
  <si>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</si>
  <si>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</si>
  <si>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</si>
  <si>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</si>
  <si>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</si>
  <si>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</si>
  <si>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</si>
  <si>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</si>
  <si>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</si>
  <si>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</si>
  <si>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</si>
  <si>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</si>
  <si>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</si>
  <si>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</si>
  <si>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</si>
  <si>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</si>
  <si>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</si>
  <si>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</si>
  <si>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</si>
  <si>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</si>
  <si>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</si>
  <si>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</si>
  <si>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</si>
  <si>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</si>
  <si>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</si>
  <si>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</si>
  <si>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</si>
  <si>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</si>
  <si>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</si>
  <si>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</si>
  <si>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</si>
  <si>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</si>
  <si>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</si>
  <si>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</si>
  <si>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</si>
  <si>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</si>
  <si>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</si>
  <si>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</si>
  <si>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</si>
  <si>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</si>
  <si>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</si>
  <si>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</si>
  <si>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</si>
  <si>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</si>
  <si>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</si>
  <si>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</si>
  <si>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</si>
  <si>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</si>
  <si>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</si>
  <si>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</si>
  <si>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</si>
  <si>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</si>
  <si>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</si>
  <si>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</si>
  <si>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</si>
  <si>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</si>
  <si>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</si>
  <si>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</si>
  <si>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</si>
  <si>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</si>
  <si>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</si>
  <si>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</si>
  <si>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</si>
  <si>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</si>
  <si>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</si>
  <si>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</si>
  <si>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</si>
  <si>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</si>
  <si>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</si>
  <si>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</si>
  <si>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</si>
  <si>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</si>
  <si>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</si>
  <si>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</si>
  <si>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</si>
  <si>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</si>
  <si>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</si>
  <si>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</si>
  <si>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</si>
  <si>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</si>
  <si>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</si>
  <si>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</si>
  <si>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</si>
  <si>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</si>
  <si>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</si>
  <si>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</si>
  <si>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</si>
  <si>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</si>
  <si>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</si>
  <si>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</si>
  <si>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</si>
  <si>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</si>
  <si>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</si>
  <si>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</si>
  <si>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</si>
  <si>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</si>
  <si>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</si>
  <si>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</si>
  <si>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</si>
  <si>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</si>
  <si>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</si>
  <si>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</si>
  <si>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</si>
  <si>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</si>
  <si>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</si>
  <si>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</si>
  <si>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</si>
  <si>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</si>
  <si>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</si>
  <si>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</si>
  <si>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</si>
  <si>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</si>
  <si>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</si>
  <si>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</si>
  <si>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</si>
  <si>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</si>
  <si>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</si>
  <si>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</si>
  <si>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</si>
  <si>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</si>
  <si>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</si>
  <si>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</si>
  <si>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</si>
  <si>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</si>
  <si>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</si>
  <si>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</si>
  <si>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</si>
  <si>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</si>
  <si>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</si>
  <si>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</si>
  <si>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</si>
  <si>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</si>
  <si>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</si>
  <si>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</si>
  <si>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</si>
  <si>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</si>
  <si>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</si>
  <si>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</si>
  <si>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</si>
  <si>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</si>
  <si>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</si>
  <si>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</si>
  <si>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</si>
  <si>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</si>
  <si>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</si>
  <si>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</si>
  <si>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</si>
  <si>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</si>
  <si>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</si>
  <si>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</si>
  <si>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</si>
  <si>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</si>
  <si>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</si>
  <si>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</si>
  <si>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</si>
  <si>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</si>
  <si>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</si>
  <si>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</si>
  <si>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</si>
  <si>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</si>
  <si>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</si>
  <si>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</si>
  <si>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</si>
  <si>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</si>
  <si>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</si>
  <si>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</si>
  <si>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</si>
  <si>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</si>
  <si>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</si>
  <si>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</si>
  <si>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</si>
  <si>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</si>
  <si>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</si>
  <si>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</si>
  <si>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</si>
  <si>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</si>
  <si>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</si>
  <si>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</si>
  <si>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</si>
  <si>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</si>
  <si>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</si>
  <si>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</si>
  <si>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</si>
  <si>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</si>
  <si>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</si>
  <si>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</si>
  <si>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</si>
  <si>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</si>
  <si>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</si>
  <si>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</si>
  <si>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</si>
  <si>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</si>
  <si>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</si>
  <si>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</si>
  <si>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</si>
  <si>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</si>
  <si>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</si>
  <si>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</si>
  <si>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</si>
  <si>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</si>
  <si>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</si>
  <si>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</si>
  <si>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</si>
  <si>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</si>
  <si>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</si>
  <si>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</si>
  <si>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</si>
  <si>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</si>
  <si>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</si>
  <si>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</si>
  <si>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</si>
  <si>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</si>
  <si>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</si>
  <si>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</si>
  <si>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</si>
  <si>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</si>
  <si>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</si>
  <si>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</si>
  <si>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</si>
  <si>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</si>
  <si>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</si>
  <si>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</si>
  <si>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</si>
  <si>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</si>
  <si>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</si>
  <si>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</si>
  <si>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</si>
  <si>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</si>
  <si>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</si>
  <si>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</si>
  <si>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</si>
  <si>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</si>
  <si>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</si>
  <si>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</si>
  <si>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</si>
  <si>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</si>
  <si>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</si>
  <si>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</si>
  <si>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</si>
  <si>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</si>
  <si>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</si>
  <si>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</si>
  <si>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</si>
  <si>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</si>
  <si>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</si>
  <si>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</si>
  <si>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</si>
  <si>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</si>
  <si>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</si>
  <si>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</si>
  <si>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</si>
  <si>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</si>
  <si>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</si>
  <si>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</si>
  <si>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</si>
  <si>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</si>
  <si>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</si>
  <si>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</si>
  <si>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</si>
  <si>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</si>
  <si>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</si>
  <si>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</si>
  <si>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</si>
  <si>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</si>
  <si>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</si>
  <si>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</si>
  <si>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</si>
  <si>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</si>
  <si>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</si>
  <si>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</si>
  <si>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</si>
  <si>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</si>
  <si>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</si>
  <si>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</si>
  <si>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</si>
  <si>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</si>
  <si>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</si>
  <si>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</si>
  <si>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</si>
  <si>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</si>
  <si>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</si>
  <si>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</si>
  <si>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</si>
  <si>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</si>
  <si>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</si>
  <si>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</si>
  <si>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</si>
  <si>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</si>
  <si>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</si>
  <si>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</si>
  <si>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</si>
  <si>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</si>
  <si>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</si>
  <si>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</si>
  <si>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</si>
  <si>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</si>
  <si>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</si>
  <si>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</si>
  <si>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</si>
  <si>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</si>
  <si>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</si>
  <si>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</si>
  <si>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</si>
  <si>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</si>
  <si>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</si>
  <si>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</si>
  <si>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</si>
  <si>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</si>
  <si>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</si>
  <si>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</si>
  <si>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</si>
  <si>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</si>
  <si>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</si>
  <si>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</si>
  <si>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</si>
  <si>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</si>
  <si>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</si>
  <si>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</si>
  <si>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</si>
  <si>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</si>
  <si>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</si>
  <si>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</si>
  <si>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</si>
  <si>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</si>
  <si>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</si>
  <si>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</si>
  <si>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</si>
  <si>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</si>
  <si>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</si>
  <si>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</si>
  <si>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</si>
  <si>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</si>
  <si>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</si>
  <si>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</si>
  <si>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</si>
  <si>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</si>
  <si>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</si>
  <si>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</si>
  <si>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</si>
  <si>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</si>
  <si>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</si>
  <si>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</si>
  <si>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</si>
  <si>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</si>
  <si>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</si>
  <si>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</si>
  <si>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</si>
  <si>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</si>
  <si>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</si>
  <si>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</si>
  <si>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</si>
  <si>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</si>
  <si>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</si>
  <si>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</si>
  <si>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</si>
  <si>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</si>
  <si>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</si>
  <si>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</si>
  <si>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</si>
  <si>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</si>
  <si>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</si>
  <si>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</si>
  <si>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</si>
  <si>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</si>
  <si>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</si>
  <si>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</si>
  <si>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</si>
  <si>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</si>
  <si>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</si>
  <si>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</si>
  <si>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</si>
  <si>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</si>
  <si>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</si>
  <si>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</si>
  <si>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</si>
  <si>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</si>
  <si>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</si>
  <si>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</si>
  <si>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</si>
  <si>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</si>
  <si>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</si>
  <si>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</si>
  <si>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</si>
  <si>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</si>
  <si>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</si>
  <si>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</si>
  <si>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</si>
  <si>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</si>
  <si>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</si>
  <si>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</si>
  <si>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</si>
  <si>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</si>
  <si>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</si>
  <si>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</si>
  <si>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</si>
  <si>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</si>
  <si>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</si>
  <si>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</si>
  <si>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</si>
  <si>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</si>
  <si>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</si>
  <si>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</si>
  <si>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</si>
  <si>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</si>
  <si>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</si>
  <si>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</si>
  <si>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</si>
  <si>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</si>
  <si>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</si>
  <si>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</si>
  <si>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</si>
  <si>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</si>
  <si>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</si>
  <si>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</si>
  <si>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</si>
  <si>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</si>
  <si>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</si>
  <si>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</si>
  <si>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</si>
  <si>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</si>
  <si>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</si>
  <si>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</si>
  <si>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</si>
  <si>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</si>
  <si>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</si>
  <si>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</si>
  <si>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</si>
  <si>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</si>
  <si>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</si>
  <si>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</si>
  <si>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</si>
  <si>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</si>
  <si>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</si>
  <si>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</si>
  <si>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</si>
  <si>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</si>
  <si>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</si>
  <si>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</si>
  <si>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</si>
  <si>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</si>
  <si>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</si>
  <si>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</si>
  <si>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</si>
  <si>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</si>
  <si>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</si>
  <si>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</si>
  <si>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</si>
  <si>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</si>
  <si>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</si>
  <si>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</si>
  <si>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</si>
  <si>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</si>
  <si>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</si>
  <si>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</si>
  <si>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</si>
  <si>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</si>
  <si>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</si>
  <si>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</si>
  <si>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</si>
  <si>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</si>
  <si>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</si>
  <si>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</si>
  <si>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</si>
  <si>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</si>
  <si>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</si>
  <si>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</si>
  <si>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</si>
  <si>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</si>
  <si>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</si>
  <si>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</si>
  <si>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</si>
  <si>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</si>
  <si>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</si>
  <si>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</si>
  <si>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</si>
  <si>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</si>
  <si>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</si>
  <si>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</si>
  <si>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</si>
  <si>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</si>
  <si>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</si>
  <si>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</si>
  <si>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</si>
  <si>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</si>
  <si>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</si>
  <si>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</si>
  <si>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</si>
  <si>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</si>
  <si>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</si>
  <si>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</si>
  <si>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</si>
  <si>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</si>
  <si>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</si>
  <si>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</si>
  <si>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</si>
  <si>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</si>
  <si>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</si>
  <si>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</si>
  <si>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</si>
  <si>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</si>
  <si>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</si>
  <si>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</si>
  <si>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</si>
  <si>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</si>
  <si>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</si>
  <si>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</si>
  <si>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</si>
  <si>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</si>
  <si>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</si>
  <si>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</si>
  <si>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</si>
  <si>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</si>
  <si>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</si>
  <si>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</si>
  <si>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</si>
  <si>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</si>
  <si>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</si>
  <si>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</si>
  <si>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</si>
  <si>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</si>
  <si>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</si>
  <si>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</si>
  <si>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</si>
  <si>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</si>
  <si>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</si>
  <si>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</si>
  <si>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</si>
  <si>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</si>
  <si>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</si>
  <si>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</si>
  <si>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</si>
  <si>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</si>
  <si>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</si>
  <si>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</si>
  <si>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</si>
  <si>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</si>
  <si>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</si>
  <si>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</si>
  <si>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</si>
  <si>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</si>
  <si>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</si>
  <si>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</si>
  <si>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</si>
  <si>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</si>
  <si>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</si>
  <si>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</si>
  <si>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</si>
  <si>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</si>
  <si>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</si>
  <si>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</si>
  <si>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</si>
  <si>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</si>
  <si>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</si>
  <si>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</si>
  <si>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</si>
  <si>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</si>
  <si>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</si>
  <si>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</si>
  <si>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</si>
  <si>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</si>
  <si>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</si>
  <si>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</si>
  <si>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</si>
  <si>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</si>
  <si>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</si>
  <si>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</si>
  <si>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</si>
  <si>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</si>
  <si>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</si>
  <si>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</si>
  <si>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</si>
  <si>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</si>
  <si>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</si>
  <si>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</si>
  <si>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</si>
  <si>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</si>
  <si>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</si>
  <si>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</si>
  <si>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</si>
  <si>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</si>
  <si>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</si>
  <si>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</si>
  <si>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</si>
  <si>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</si>
  <si>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</si>
  <si>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</si>
  <si>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</si>
  <si>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</si>
  <si>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</si>
  <si>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</si>
  <si>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</si>
  <si>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</si>
  <si>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</si>
  <si>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</si>
  <si>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</si>
  <si>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</si>
  <si>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</si>
  <si>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</si>
  <si>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</si>
  <si>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</si>
  <si>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</si>
  <si>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</si>
  <si>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</si>
  <si>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</si>
  <si>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</si>
  <si>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</si>
  <si>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</si>
  <si>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</si>
  <si>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</si>
  <si>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</si>
  <si>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</si>
  <si>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</si>
  <si>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</si>
  <si>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</si>
  <si>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</si>
  <si>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</si>
  <si>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</si>
  <si>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</si>
  <si>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</si>
  <si>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</si>
  <si>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</si>
  <si>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</si>
  <si>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</si>
  <si>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</si>
  <si>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</si>
  <si>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</si>
  <si>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</si>
  <si>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</si>
  <si>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</si>
  <si>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</si>
  <si>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</si>
  <si>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</si>
  <si>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</si>
  <si>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</si>
  <si>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</si>
  <si>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</si>
  <si>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</si>
  <si>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</si>
  <si>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</si>
  <si>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</si>
  <si>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</si>
  <si>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</si>
  <si>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</si>
  <si>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</si>
  <si>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</si>
  <si>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</si>
  <si>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</si>
  <si>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</si>
  <si>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</si>
  <si>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</si>
  <si>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</si>
  <si>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</si>
  <si>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</si>
  <si>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</si>
  <si>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</si>
  <si>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</si>
  <si>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</si>
  <si>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</si>
  <si>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</si>
  <si>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</si>
  <si>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</si>
  <si>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</si>
  <si>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</si>
  <si>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</si>
  <si>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</si>
  <si>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</si>
  <si>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</si>
  <si>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</si>
  <si>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</si>
  <si>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</si>
  <si>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</si>
  <si>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</si>
  <si>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</si>
  <si>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</si>
  <si>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</si>
  <si>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</si>
  <si>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</si>
  <si>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</si>
  <si>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</si>
  <si>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</si>
  <si>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</si>
  <si>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</si>
  <si>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</si>
  <si>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</si>
  <si>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</si>
  <si>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</si>
  <si>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</si>
  <si>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</si>
  <si>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</si>
  <si>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</si>
  <si>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</si>
  <si>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</si>
  <si>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</si>
  <si>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</si>
  <si>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</si>
  <si>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</si>
  <si>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</si>
  <si>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</si>
  <si>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</si>
  <si>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</si>
  <si>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</si>
  <si>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</si>
  <si>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</si>
  <si>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</si>
  <si>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</si>
  <si>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</si>
  <si>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</si>
  <si>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</si>
  <si>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</si>
  <si>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</si>
  <si>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</si>
  <si>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</si>
  <si>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</si>
  <si>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</si>
  <si>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</si>
  <si>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</si>
  <si>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</si>
  <si>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</si>
  <si>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</si>
  <si>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</si>
  <si>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</si>
  <si>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</si>
  <si>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</si>
  <si>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</si>
  <si>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</si>
  <si>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</si>
  <si>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</si>
  <si>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</si>
  <si>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</si>
  <si>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</si>
  <si>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</si>
  <si>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</si>
  <si>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</si>
  <si>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</si>
  <si>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</si>
  <si>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</si>
  <si>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</si>
  <si>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</si>
  <si>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</si>
  <si>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</si>
  <si>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</si>
  <si>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</si>
  <si>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</si>
  <si>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</si>
  <si>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</si>
  <si>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</si>
  <si>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</si>
  <si>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</si>
  <si>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</si>
  <si>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</si>
  <si>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</si>
  <si>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</si>
  <si>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</si>
  <si>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</si>
  <si>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</si>
  <si>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</si>
  <si>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</si>
  <si>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</si>
  <si>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</si>
  <si>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</si>
  <si>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</si>
  <si>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</si>
  <si>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</si>
  <si>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</si>
  <si>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</si>
  <si>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</si>
  <si>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</si>
  <si>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</si>
  <si>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</si>
  <si>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</si>
  <si>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</si>
  <si>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</si>
  <si>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</si>
  <si>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</si>
  <si>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</si>
  <si>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</si>
  <si>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</si>
  <si>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</si>
  <si>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</si>
  <si>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</si>
  <si>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</si>
  <si>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</si>
  <si>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</si>
  <si>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</si>
  <si>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</si>
  <si>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</si>
  <si>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</si>
  <si>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</si>
  <si>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</si>
  <si>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</si>
  <si>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</si>
  <si>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</si>
  <si>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</si>
  <si>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</si>
  <si>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</si>
  <si>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</si>
  <si>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</si>
  <si>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</si>
  <si>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</si>
  <si>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</si>
  <si>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</si>
  <si>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</si>
  <si>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</si>
  <si>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</si>
  <si>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</si>
  <si>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</si>
  <si>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</si>
  <si>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</si>
  <si>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</si>
  <si>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</si>
  <si>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</si>
  <si>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</si>
  <si>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</si>
  <si>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</si>
  <si>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</si>
  <si>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</si>
  <si>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</si>
  <si>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</si>
  <si>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</si>
  <si>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</si>
  <si>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</si>
  <si>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</si>
  <si>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</si>
  <si>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</si>
  <si>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</si>
  <si>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</si>
  <si>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</si>
  <si>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</si>
  <si>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</si>
  <si>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</si>
  <si>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</si>
  <si>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</si>
  <si>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</si>
  <si>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</si>
  <si>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</si>
  <si>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</si>
  <si>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</si>
  <si>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</si>
  <si>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</si>
  <si>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</si>
  <si>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</si>
  <si>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</si>
  <si>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</si>
  <si>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</si>
  <si>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</si>
  <si>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</si>
  <si>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</si>
  <si>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</si>
  <si>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</si>
  <si>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</si>
  <si>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</si>
  <si>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</si>
  <si>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</si>
  <si>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</si>
  <si>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</si>
  <si>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</si>
  <si>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</si>
  <si>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</si>
  <si>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</si>
  <si>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</si>
  <si>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</si>
  <si>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</si>
  <si>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</si>
  <si>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</si>
  <si>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</si>
  <si>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</si>
  <si>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</si>
  <si>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</si>
  <si>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</si>
  <si>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</si>
  <si>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</si>
  <si>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</si>
  <si>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</si>
  <si>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</si>
  <si>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</si>
  <si>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</si>
  <si>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</si>
  <si>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</si>
  <si>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</si>
  <si>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</si>
  <si>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</si>
  <si>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</si>
  <si>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</si>
  <si>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</si>
  <si>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</si>
  <si>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</si>
  <si>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</si>
  <si>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</si>
  <si>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</si>
  <si>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</si>
  <si>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</si>
  <si>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</si>
  <si>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</si>
  <si>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</si>
  <si>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</si>
  <si>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</si>
  <si>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</si>
  <si>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</si>
  <si>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</si>
  <si>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</si>
  <si>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</si>
  <si>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</si>
  <si>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</si>
  <si>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</si>
  <si>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</si>
  <si>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</si>
  <si>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</si>
  <si>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</si>
  <si>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</si>
  <si>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</si>
  <si>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</si>
  <si>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</si>
  <si>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</si>
  <si>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</si>
  <si>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</si>
  <si>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</si>
  <si>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</si>
  <si>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</si>
  <si>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</si>
  <si>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</si>
  <si>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</si>
  <si>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</si>
  <si>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</si>
  <si>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</si>
  <si>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</si>
  <si>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</si>
  <si>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</si>
  <si>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</si>
  <si>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</si>
  <si>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</si>
  <si>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</si>
  <si>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</si>
  <si>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</si>
  <si>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</si>
  <si>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</si>
  <si>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</si>
  <si>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</si>
  <si>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</si>
  <si>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</si>
  <si>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</si>
  <si>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</si>
  <si>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</si>
  <si>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</si>
  <si>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</si>
  <si>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</si>
  <si>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</si>
  <si>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</si>
  <si>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</si>
  <si>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</si>
  <si>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</si>
  <si>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</si>
  <si>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</si>
  <si>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</si>
  <si>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</si>
  <si>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</si>
  <si>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</si>
  <si>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</si>
  <si>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</si>
  <si>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</si>
  <si>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</si>
  <si>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</si>
  <si>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</si>
  <si>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</si>
  <si>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</si>
  <si>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</si>
  <si>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</si>
  <si>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</si>
  <si>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</si>
  <si>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</si>
  <si>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</si>
  <si>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</si>
  <si>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</si>
  <si>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</si>
  <si>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</si>
  <si>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</si>
  <si>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</si>
  <si>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</si>
  <si>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</si>
  <si>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</si>
  <si>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</si>
  <si>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</si>
  <si>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</si>
  <si>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</si>
  <si>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</si>
  <si>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</si>
  <si>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</si>
  <si>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</si>
  <si>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</si>
  <si>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</si>
  <si>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</si>
  <si>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</si>
  <si>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</si>
  <si>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</si>
  <si>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</si>
  <si>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</si>
  <si>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</si>
  <si>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</si>
  <si>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</si>
  <si>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</si>
  <si>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</si>
  <si>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</si>
  <si>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</si>
  <si>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</si>
  <si>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</si>
  <si>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</si>
  <si>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</si>
  <si>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</si>
  <si>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</si>
  <si>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</si>
  <si>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</si>
  <si>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</si>
  <si>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</si>
  <si>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</si>
  <si>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</si>
  <si>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</si>
  <si>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</si>
  <si>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</si>
  <si>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</si>
  <si>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</si>
  <si>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</si>
  <si>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</si>
  <si>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</si>
  <si>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</si>
  <si>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</si>
  <si>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</si>
  <si>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</si>
  <si>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</si>
  <si>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</si>
  <si>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</si>
  <si>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</si>
  <si>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</si>
  <si>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</si>
  <si>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</si>
  <si>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</si>
  <si>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</si>
  <si>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</si>
  <si>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</si>
  <si>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</si>
  <si>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</si>
  <si>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</si>
  <si>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</si>
  <si>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</si>
  <si>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</si>
  <si>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</si>
  <si>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</si>
  <si>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</si>
  <si>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</si>
  <si>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</si>
  <si>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</si>
  <si>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</si>
  <si>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</si>
  <si>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</si>
  <si>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</si>
  <si>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</si>
  <si>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</si>
  <si>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</si>
  <si>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</si>
  <si>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</si>
  <si>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</si>
  <si>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</si>
  <si>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</si>
  <si>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</si>
  <si>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</si>
  <si>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</si>
  <si>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</si>
  <si>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</si>
  <si>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</si>
  <si>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</si>
  <si>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</si>
  <si>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</si>
  <si>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</si>
  <si>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</si>
  <si>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</si>
  <si>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</si>
  <si>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</si>
  <si>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</si>
  <si>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</si>
  <si>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</si>
  <si>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</si>
  <si>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</si>
  <si>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</si>
  <si>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</si>
  <si>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</si>
  <si>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</si>
  <si>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</si>
  <si>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</si>
  <si>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</si>
  <si>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</si>
  <si>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</si>
  <si>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</si>
  <si>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</si>
  <si>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</si>
  <si>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</si>
  <si>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</si>
  <si>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</si>
  <si>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</si>
  <si>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</si>
  <si>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</si>
  <si>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</si>
  <si>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</si>
  <si>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</si>
  <si>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</si>
  <si>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</si>
  <si>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</si>
  <si>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</si>
  <si>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</si>
  <si>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</si>
  <si>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</si>
  <si>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</si>
  <si>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</si>
  <si>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</si>
  <si>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</si>
  <si>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</si>
  <si>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</si>
  <si>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</si>
  <si>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</si>
  <si>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</si>
  <si>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</si>
  <si>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</si>
  <si>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</si>
  <si>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</si>
  <si>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</si>
  <si>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</si>
  <si>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</si>
  <si>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</si>
  <si>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</si>
  <si>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</si>
  <si>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</si>
  <si>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</si>
  <si>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</si>
  <si>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</si>
  <si>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</si>
  <si>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</si>
  <si>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</si>
  <si>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</si>
  <si>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</si>
  <si>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</si>
  <si>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</si>
  <si>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</si>
  <si>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</si>
  <si>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</si>
  <si>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</si>
  <si>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</si>
  <si>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</si>
  <si>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</si>
  <si>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</si>
  <si>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</si>
  <si>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</si>
  <si>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</si>
  <si>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</si>
  <si>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</si>
  <si>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</si>
  <si>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</si>
  <si>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</si>
  <si>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</si>
  <si>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</si>
  <si>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</si>
  <si>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</si>
  <si>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</si>
  <si>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</si>
  <si>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</si>
  <si>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</si>
  <si>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</si>
  <si>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</si>
  <si>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</si>
  <si>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</si>
  <si>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</si>
  <si>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</si>
  <si>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</si>
  <si>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</si>
  <si>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</si>
  <si>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</si>
  <si>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</si>
  <si>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</si>
  <si>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</si>
  <si>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</si>
  <si>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</si>
  <si>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</si>
  <si>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</si>
  <si>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</si>
  <si>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</si>
  <si>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</si>
  <si>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</si>
  <si>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</si>
  <si>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</si>
  <si>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</si>
  <si>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</si>
  <si>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</si>
  <si>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</si>
  <si>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</si>
  <si>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</si>
  <si>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</si>
  <si>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</si>
  <si>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</si>
  <si>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</si>
  <si>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</si>
  <si>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</si>
  <si>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</si>
  <si>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</si>
  <si>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</si>
  <si>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</si>
  <si>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</si>
  <si>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</si>
  <si>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</si>
  <si>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</si>
  <si>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</si>
  <si>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</si>
  <si>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</si>
  <si>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</si>
  <si>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</si>
  <si>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</si>
  <si>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</si>
  <si>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</si>
  <si>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</si>
  <si>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</si>
  <si>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</si>
  <si>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</si>
  <si>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</si>
  <si>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</si>
  <si>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</si>
  <si>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</si>
  <si>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</si>
  <si>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</si>
  <si>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</si>
  <si>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</si>
  <si>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</si>
  <si>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</si>
  <si>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</si>
  <si>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</si>
  <si>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</si>
  <si>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</si>
  <si>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</si>
  <si>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</si>
  <si>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</si>
  <si>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</si>
  <si>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</si>
  <si>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</si>
  <si>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</si>
  <si>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</si>
  <si>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</si>
  <si>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</si>
  <si>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</si>
  <si>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</si>
  <si>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</si>
  <si>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</si>
  <si>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</si>
  <si>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</si>
  <si>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</si>
  <si>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</si>
  <si>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</si>
  <si>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</si>
  <si>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</si>
  <si>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</si>
  <si>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</si>
  <si>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</si>
  <si>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</si>
  <si>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</si>
  <si>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</si>
  <si>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</si>
  <si>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</si>
  <si>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</si>
  <si>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</si>
  <si>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</si>
  <si>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</si>
  <si>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</si>
  <si>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</si>
  <si>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</si>
  <si>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</si>
  <si>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</si>
  <si>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</si>
  <si>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</si>
  <si>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</si>
  <si>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</si>
  <si>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</si>
  <si>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</si>
  <si>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</si>
  <si>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</si>
  <si>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</si>
  <si>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</si>
  <si>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</si>
  <si>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</si>
  <si>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</si>
  <si>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</si>
  <si>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</si>
  <si>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</si>
  <si>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</si>
  <si>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</si>
  <si>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</si>
  <si>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</si>
  <si>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</si>
  <si>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</si>
  <si>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</si>
  <si>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</si>
  <si>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</si>
  <si>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</si>
  <si>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</si>
  <si>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</si>
  <si>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</si>
  <si>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</si>
  <si>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</si>
  <si>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</si>
  <si>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</si>
  <si>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</si>
  <si>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</si>
  <si>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</si>
  <si>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</si>
  <si>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</si>
  <si>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</si>
  <si>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</si>
  <si>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</si>
  <si>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</si>
  <si>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</si>
  <si>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</si>
  <si>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</si>
  <si>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</si>
  <si>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</si>
  <si>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</si>
  <si>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</si>
  <si>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</si>
  <si>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</si>
  <si>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</si>
  <si>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</si>
  <si>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</si>
  <si>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</si>
  <si>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</si>
  <si>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</si>
  <si>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</si>
  <si>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</si>
  <si>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</si>
  <si>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</si>
  <si>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</si>
  <si>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</si>
  <si>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</si>
  <si>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</si>
  <si>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</si>
  <si>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</si>
  <si>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</si>
  <si>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</si>
  <si>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</si>
  <si>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</si>
  <si>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</si>
  <si>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</si>
  <si>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</si>
  <si>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</si>
  <si>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</si>
  <si>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</si>
  <si>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</si>
  <si>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</si>
  <si>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</si>
  <si>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</si>
  <si>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</si>
  <si>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</si>
  <si>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</si>
  <si>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</si>
  <si>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</si>
  <si>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</si>
  <si>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</si>
  <si>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</si>
  <si>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</si>
  <si>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</si>
  <si>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</si>
  <si>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</si>
  <si>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</si>
  <si>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</si>
  <si>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</si>
  <si>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</si>
  <si>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</si>
  <si>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</si>
  <si>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</si>
  <si>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</si>
  <si>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</si>
  <si>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</si>
  <si>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</si>
  <si>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</si>
  <si>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</si>
  <si>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</si>
  <si>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</si>
  <si>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</si>
  <si>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</si>
  <si>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</si>
  <si>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</si>
  <si>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</si>
  <si>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</si>
  <si>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</si>
  <si>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</si>
  <si>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</si>
  <si>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</si>
  <si>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</si>
  <si>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</si>
  <si>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</si>
  <si>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</si>
  <si>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</si>
  <si>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</si>
  <si>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</si>
  <si>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</si>
  <si>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</si>
  <si>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</si>
  <si>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</si>
  <si>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</si>
  <si>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</si>
  <si>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</si>
  <si>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</si>
  <si>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</si>
  <si>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</si>
  <si>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</si>
  <si>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</si>
  <si>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</si>
  <si>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</si>
  <si>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</si>
  <si>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</si>
  <si>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</si>
  <si>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</si>
  <si>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</si>
  <si>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</si>
  <si>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</si>
  <si>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</si>
  <si>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</si>
  <si>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</si>
  <si>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</si>
  <si>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</si>
  <si>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</si>
  <si>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</si>
  <si>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</si>
  <si>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</si>
  <si>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</si>
  <si>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</si>
  <si>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</si>
  <si>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</si>
  <si>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</si>
  <si>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</si>
  <si>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</si>
  <si>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</si>
  <si>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</si>
  <si>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</si>
  <si>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</si>
  <si>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</si>
  <si>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</si>
  <si>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</si>
  <si>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</si>
  <si>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</si>
  <si>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</si>
  <si>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</si>
  <si>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</si>
  <si>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</si>
  <si>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</si>
  <si>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</si>
  <si>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</si>
  <si>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</si>
  <si>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</si>
  <si>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</si>
  <si>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</si>
  <si>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</si>
  <si>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</si>
  <si>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</si>
  <si>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</si>
  <si>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</si>
  <si>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</si>
  <si>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</si>
  <si>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</si>
  <si>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</si>
  <si>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</si>
  <si>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</si>
  <si>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</si>
  <si>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</si>
  <si>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</si>
  <si>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</si>
  <si>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</si>
  <si>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</si>
  <si>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</si>
  <si>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</si>
  <si>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</si>
  <si>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</si>
  <si>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</si>
  <si>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</si>
  <si>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</si>
  <si>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</si>
  <si>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</si>
  <si>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</si>
  <si>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</si>
  <si>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</si>
  <si>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</si>
  <si>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</si>
  <si>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</si>
  <si>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</si>
  <si>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</si>
  <si>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</si>
  <si>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</si>
  <si>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</si>
  <si>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</si>
  <si>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</si>
  <si>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</si>
  <si>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</si>
  <si>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</si>
  <si>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</si>
  <si>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</si>
  <si>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</si>
  <si>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</si>
  <si>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</si>
  <si>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</si>
  <si>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</si>
  <si>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</si>
  <si>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</si>
  <si>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</si>
  <si>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</si>
  <si>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</si>
  <si>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</si>
  <si>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</si>
  <si>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</si>
  <si>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</si>
  <si>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</si>
  <si>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</si>
  <si>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</si>
  <si>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</si>
  <si>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</si>
  <si>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</si>
  <si>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</si>
  <si>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</si>
  <si>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</si>
  <si>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</si>
  <si>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</si>
  <si>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</si>
  <si>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</si>
  <si>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</si>
  <si>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</si>
  <si>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</si>
  <si>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</si>
  <si>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</si>
  <si>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</si>
  <si>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</si>
  <si>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</si>
  <si>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</si>
  <si>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</si>
  <si>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</si>
  <si>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</si>
  <si>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</si>
  <si>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</si>
  <si>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</si>
  <si>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</si>
  <si>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</si>
  <si>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</si>
  <si>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</si>
  <si>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</si>
  <si>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</si>
  <si>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</si>
  <si>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</si>
  <si>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</si>
  <si>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</si>
  <si>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</si>
  <si>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</si>
  <si>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</si>
  <si>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</si>
  <si>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</si>
  <si>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</si>
  <si>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</si>
  <si>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</si>
  <si>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</si>
  <si>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</si>
  <si>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</si>
  <si>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</si>
  <si>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</si>
  <si>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</si>
  <si>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</si>
  <si>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</si>
  <si>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</si>
  <si>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</si>
  <si>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</si>
  <si>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</si>
  <si>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</si>
  <si>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</si>
  <si>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</si>
  <si>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</si>
  <si>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</si>
  <si>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</si>
  <si>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</si>
  <si>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</si>
  <si>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</si>
  <si>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</si>
  <si>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</si>
  <si>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</si>
  <si>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</si>
  <si>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</si>
  <si>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</si>
  <si>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</si>
  <si>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</si>
  <si>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</si>
  <si>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</si>
  <si>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</si>
  <si>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</si>
  <si>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</si>
  <si>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</si>
  <si>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</si>
  <si>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</si>
  <si>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</si>
  <si>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</si>
  <si>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</si>
  <si>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</si>
  <si>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</si>
  <si>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</si>
  <si>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</si>
  <si>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</si>
  <si>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</si>
  <si>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</si>
  <si>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</si>
  <si>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</si>
  <si>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</si>
  <si>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</si>
  <si>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</si>
  <si>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</si>
  <si>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</si>
  <si>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</si>
  <si>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</si>
  <si>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</si>
  <si>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</si>
  <si>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</si>
  <si>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</si>
  <si>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</si>
  <si>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</si>
  <si>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</si>
  <si>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</si>
  <si>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</si>
  <si>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</si>
  <si>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</si>
  <si>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</si>
  <si>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</si>
  <si>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</si>
  <si>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</si>
  <si>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</si>
  <si>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</si>
  <si>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</si>
  <si>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</si>
  <si>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</si>
  <si>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</si>
  <si>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</si>
  <si>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</si>
  <si>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</si>
  <si>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</si>
  <si>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</si>
  <si>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</si>
  <si>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</si>
  <si>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</si>
  <si>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</si>
  <si>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</si>
  <si>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</si>
  <si>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</si>
  <si>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</si>
  <si>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</si>
  <si>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</si>
  <si>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</si>
  <si>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</si>
  <si>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</si>
  <si>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</si>
  <si>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</si>
  <si>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</si>
  <si>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</si>
  <si>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</si>
  <si>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</si>
  <si>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</si>
  <si>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</si>
  <si>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</si>
  <si>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</si>
  <si>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</si>
  <si>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</si>
  <si>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</si>
  <si>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</si>
  <si>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</si>
  <si>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</si>
  <si>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</si>
  <si>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</si>
  <si>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</si>
  <si>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</si>
  <si>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</si>
  <si>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</si>
  <si>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</si>
  <si>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</si>
  <si>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</si>
  <si>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</si>
  <si>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</si>
  <si>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</si>
  <si>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</si>
  <si>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</si>
  <si>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</si>
  <si>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</si>
  <si>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</si>
  <si>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</si>
  <si>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</si>
  <si>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</si>
  <si>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</si>
  <si>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</si>
  <si>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</si>
  <si>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</si>
  <si>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</si>
  <si>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</si>
  <si>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</si>
  <si>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</si>
  <si>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</si>
  <si>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</si>
  <si>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</si>
  <si>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</si>
  <si>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</si>
  <si>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</si>
  <si>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</si>
  <si>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</si>
  <si>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</si>
  <si>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</si>
  <si>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</si>
  <si>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</si>
  <si>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</si>
  <si>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</si>
  <si>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</si>
  <si>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</si>
  <si>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</si>
  <si>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</si>
  <si>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</si>
  <si>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</si>
  <si>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</si>
  <si>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</si>
  <si>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</si>
  <si>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</si>
  <si>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</si>
  <si>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</si>
  <si>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</si>
  <si>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</si>
  <si>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</si>
  <si>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</si>
  <si>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</si>
  <si>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</si>
  <si>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</si>
  <si>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</si>
  <si>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</si>
  <si>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</si>
  <si>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</si>
  <si>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</si>
  <si>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</si>
  <si>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</si>
  <si>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</si>
  <si>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</si>
  <si>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</si>
  <si>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</si>
  <si>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</si>
  <si>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</si>
  <si>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</si>
  <si>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</si>
  <si>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</si>
  <si>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</si>
  <si>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</si>
  <si>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</si>
  <si>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</si>
  <si>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</si>
  <si>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</si>
  <si>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</si>
  <si>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</si>
  <si>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</si>
  <si>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</si>
  <si>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</si>
  <si>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</si>
  <si>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</si>
  <si>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</si>
  <si>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</si>
  <si>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</si>
  <si>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</si>
  <si>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</si>
  <si>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</si>
  <si>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</si>
  <si>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</si>
  <si>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</si>
  <si>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</si>
  <si>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</si>
  <si>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</si>
  <si>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</si>
  <si>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</si>
  <si>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</si>
  <si>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</si>
  <si>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</si>
  <si>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</si>
  <si>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</si>
  <si>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</si>
  <si>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</si>
  <si>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</si>
  <si>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</si>
  <si>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</si>
  <si>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</si>
  <si>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</si>
  <si>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</si>
  <si>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</si>
  <si>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</si>
  <si>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</si>
  <si>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</si>
  <si>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</si>
  <si>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</si>
  <si>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</si>
  <si>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</si>
  <si>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</si>
  <si>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</si>
  <si>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</si>
  <si>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</si>
  <si>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</si>
  <si>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</si>
  <si>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</si>
  <si>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</si>
  <si>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</si>
  <si>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</si>
  <si>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</si>
  <si>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</si>
  <si>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</si>
  <si>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</si>
  <si>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</si>
  <si>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</si>
  <si>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</si>
  <si>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</si>
  <si>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</si>
  <si>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</si>
  <si>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</si>
  <si>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</si>
  <si>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</si>
  <si>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</si>
  <si>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</si>
  <si>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</si>
  <si>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</si>
  <si>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</si>
  <si>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</si>
  <si>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</si>
  <si>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</si>
  <si>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</si>
  <si>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</si>
  <si>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</si>
  <si>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</si>
  <si>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</si>
  <si>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</si>
  <si>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</si>
  <si>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</si>
  <si>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</si>
  <si>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</si>
  <si>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</si>
  <si>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</si>
  <si>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</si>
  <si>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</si>
  <si>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</si>
  <si>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</si>
  <si>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</si>
  <si>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</si>
  <si>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</si>
  <si>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</si>
  <si>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</si>
  <si>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</si>
  <si>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</si>
  <si>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</si>
  <si>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</si>
  <si>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</si>
  <si>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</si>
  <si>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</si>
  <si>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</si>
  <si>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</si>
  <si>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</si>
  <si>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</si>
  <si>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</si>
  <si>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</si>
  <si>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</si>
  <si>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</si>
  <si>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</si>
  <si>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</si>
  <si>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</si>
  <si>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</si>
  <si>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</si>
  <si>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</si>
  <si>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</si>
  <si>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</si>
  <si>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</si>
  <si>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</si>
  <si>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</si>
  <si>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</si>
  <si>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</si>
  <si>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</si>
  <si>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</si>
  <si>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</si>
  <si>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</si>
  <si>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</si>
  <si>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</si>
  <si>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</si>
  <si>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</si>
  <si>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</si>
  <si>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</si>
  <si>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</si>
  <si>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</si>
  <si>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</si>
  <si>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</si>
  <si>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</si>
  <si>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</si>
  <si>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</si>
  <si>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</si>
  <si>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</si>
  <si>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</si>
  <si>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</si>
  <si>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</si>
  <si>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</si>
  <si>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</si>
  <si>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</si>
  <si>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</si>
  <si>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</si>
  <si>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</si>
  <si>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</si>
  <si>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</si>
  <si>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</si>
  <si>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</si>
  <si>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</si>
  <si>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</si>
  <si>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</si>
  <si>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</si>
  <si>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</si>
  <si>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</si>
  <si>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</si>
  <si>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</si>
  <si>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</si>
  <si>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</si>
  <si>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</si>
  <si>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</si>
  <si>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</si>
  <si>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</si>
  <si>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</si>
  <si>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</si>
  <si>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</si>
  <si>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</si>
  <si>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</si>
  <si>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</si>
  <si>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</si>
  <si>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</si>
  <si>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</si>
  <si>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</si>
  <si>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</si>
  <si>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</si>
  <si>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</si>
  <si>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</si>
  <si>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</si>
  <si>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</si>
  <si>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</si>
  <si>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</si>
  <si>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</si>
  <si>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</si>
  <si>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</si>
  <si>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</si>
  <si>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</si>
  <si>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</si>
  <si>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</si>
  <si>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</si>
  <si>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</si>
  <si>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</si>
  <si>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</si>
  <si>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</si>
  <si>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</si>
  <si>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</si>
  <si>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</si>
  <si>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</si>
  <si>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</si>
  <si>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</si>
  <si>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</si>
  <si>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</si>
  <si>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</si>
  <si>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</si>
  <si>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</si>
  <si>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</si>
  <si>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</si>
  <si>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</si>
  <si>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</si>
  <si>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</si>
  <si>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</si>
  <si>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</si>
  <si>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</si>
  <si>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</si>
  <si>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</si>
  <si>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</si>
  <si>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</si>
  <si>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</si>
  <si>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</si>
  <si>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</si>
  <si>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</si>
  <si>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</si>
  <si>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</si>
  <si>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</si>
  <si>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</si>
  <si>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</si>
  <si>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</si>
  <si>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</si>
  <si>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</si>
  <si>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</si>
  <si>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</si>
  <si>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</si>
  <si>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</si>
  <si>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</si>
  <si>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</si>
  <si>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</si>
  <si>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</si>
  <si>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</si>
  <si>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</si>
  <si>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</si>
  <si>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</si>
  <si>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</si>
  <si>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</si>
  <si>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</si>
  <si>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</si>
  <si>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</si>
  <si>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</si>
  <si>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</si>
  <si>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</si>
  <si>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</si>
  <si>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</si>
  <si>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</si>
  <si>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</si>
  <si>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</si>
  <si>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</si>
  <si>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</si>
  <si>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</si>
  <si>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</si>
  <si>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</si>
  <si>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</si>
  <si>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</si>
  <si>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</si>
  <si>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</si>
  <si>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</si>
  <si>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</si>
  <si>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</si>
  <si>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</si>
  <si>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</si>
  <si>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</si>
  <si>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</si>
  <si>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</si>
  <si>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</si>
  <si>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</si>
  <si>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</si>
  <si>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</si>
  <si>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</si>
  <si>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</si>
  <si>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</si>
  <si>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</si>
  <si>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</si>
  <si>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</si>
  <si>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</si>
  <si>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</si>
  <si>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</si>
  <si>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</si>
  <si>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</si>
  <si>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</si>
  <si>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</si>
  <si>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</si>
  <si>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</si>
  <si>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</si>
  <si>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</si>
  <si>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</si>
  <si>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</si>
  <si>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</si>
  <si>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</si>
  <si>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</si>
  <si>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</si>
  <si>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</si>
  <si>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</si>
  <si>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</si>
  <si>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</si>
  <si>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</si>
  <si>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</si>
  <si>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</si>
  <si>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</si>
  <si>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</si>
  <si>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</si>
  <si>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</si>
  <si>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</si>
  <si>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</si>
  <si>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</si>
  <si>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</si>
  <si>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</si>
  <si>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</si>
  <si>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</si>
  <si>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</si>
  <si>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</si>
  <si>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</si>
  <si>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</si>
  <si>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</si>
  <si>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</si>
  <si>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</si>
  <si>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</si>
  <si>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</si>
  <si>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</si>
  <si>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</si>
  <si>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</si>
  <si>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</si>
  <si>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</si>
  <si>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</si>
  <si>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</si>
  <si>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</si>
  <si>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</si>
  <si>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</si>
  <si>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</si>
  <si>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</si>
  <si>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</si>
  <si>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</si>
  <si>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</si>
  <si>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</si>
  <si>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</si>
  <si>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</si>
  <si>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</si>
  <si>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</si>
  <si>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</si>
  <si>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</si>
  <si>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</si>
  <si>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</si>
  <si>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</si>
  <si>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</si>
  <si>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</si>
  <si>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</si>
  <si>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</si>
  <si>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</si>
  <si>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</si>
  <si>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</si>
  <si>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</si>
  <si>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</si>
  <si>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</si>
  <si>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</si>
  <si>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</si>
  <si>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</si>
  <si>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</si>
  <si>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</si>
  <si>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</si>
  <si>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</si>
  <si>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</si>
  <si>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</si>
  <si>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</si>
  <si>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</si>
  <si>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</si>
  <si>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</si>
  <si>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</si>
  <si>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</si>
  <si>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</si>
  <si>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</si>
  <si>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</si>
  <si>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</si>
  <si>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</si>
  <si>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</si>
  <si>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</si>
  <si>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</si>
  <si>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</si>
  <si>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</si>
  <si>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</si>
  <si>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</si>
  <si>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</si>
  <si>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</si>
  <si>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</si>
  <si>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</si>
  <si>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</si>
  <si>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</si>
  <si>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</si>
  <si>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</si>
  <si>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</si>
  <si>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</si>
  <si>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</si>
  <si>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</si>
  <si>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</si>
  <si>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</si>
  <si>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</si>
  <si>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</si>
  <si>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</si>
  <si>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</si>
  <si>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</si>
  <si>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</si>
  <si>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</si>
  <si>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</si>
  <si>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</si>
  <si>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</si>
  <si>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</si>
  <si>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</si>
  <si>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</si>
  <si>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</si>
  <si>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</si>
  <si>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</si>
  <si>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</si>
  <si>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</si>
  <si>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</si>
  <si>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</si>
  <si>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</si>
  <si>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</si>
  <si>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</si>
  <si>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</si>
  <si>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</si>
  <si>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</si>
  <si>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</si>
  <si>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</si>
  <si>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</si>
  <si>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</si>
  <si>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</si>
  <si>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</si>
  <si>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</si>
  <si>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</si>
  <si>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</si>
  <si>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</si>
  <si>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</si>
  <si>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</si>
  <si>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</si>
  <si>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</si>
  <si>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</si>
  <si>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</si>
  <si>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</si>
  <si>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</si>
  <si>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</si>
  <si>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</si>
  <si>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</si>
  <si>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</si>
  <si>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</si>
  <si>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</si>
  <si>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</si>
  <si>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</si>
  <si>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</si>
  <si>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</si>
  <si>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</si>
  <si>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</si>
  <si>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</si>
  <si>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</si>
  <si>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</si>
  <si>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</si>
  <si>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</si>
  <si>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</si>
  <si>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</si>
  <si>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</si>
  <si>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</si>
  <si>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</si>
  <si>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</si>
  <si>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</si>
  <si>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</si>
  <si>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</si>
  <si>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</si>
  <si>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</si>
  <si>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</si>
  <si>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</si>
  <si>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</si>
  <si>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</si>
  <si>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</si>
  <si>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</si>
  <si>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</si>
  <si>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</si>
  <si>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</si>
  <si>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</si>
  <si>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</si>
  <si>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</si>
  <si>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</si>
  <si>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</si>
  <si>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</si>
  <si>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</si>
  <si>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</si>
  <si>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</si>
  <si>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</si>
  <si>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</si>
  <si>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</si>
  <si>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</si>
  <si>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</si>
  <si>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</si>
  <si>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</si>
  <si>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</si>
  <si>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</si>
  <si>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</si>
  <si>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</si>
  <si>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</si>
  <si>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</si>
  <si>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</si>
  <si>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</si>
  <si>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</si>
  <si>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</si>
  <si>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</si>
  <si>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</si>
  <si>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</si>
  <si>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</si>
  <si>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</si>
  <si>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</si>
  <si>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</si>
  <si>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</si>
  <si>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</si>
  <si>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</si>
  <si>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</si>
  <si>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</si>
  <si>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</si>
  <si>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</si>
  <si>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</si>
  <si>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</si>
  <si>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</si>
  <si>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</si>
  <si>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</si>
  <si>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</si>
  <si>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</si>
  <si>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</si>
  <si>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</si>
  <si>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</si>
  <si>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</si>
  <si>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</si>
  <si>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</si>
  <si>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</si>
  <si>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</si>
  <si>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</si>
  <si>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</si>
  <si>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</si>
  <si>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</si>
  <si>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</si>
  <si>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</si>
  <si>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</si>
  <si>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</si>
  <si>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</si>
  <si>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</si>
  <si>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</si>
  <si>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</si>
  <si>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</si>
  <si>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</si>
  <si>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</si>
  <si>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</si>
  <si>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</si>
  <si>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</si>
  <si>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</si>
  <si>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</si>
  <si>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</si>
  <si>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</si>
  <si>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</si>
  <si>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</si>
  <si>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</si>
  <si>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</si>
  <si>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</si>
  <si>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</si>
  <si>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</si>
  <si>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</si>
  <si>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</si>
  <si>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</si>
  <si>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</si>
  <si>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</si>
  <si>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</si>
  <si>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</si>
  <si>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</si>
  <si>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</si>
  <si>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</si>
  <si>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</si>
  <si>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</si>
  <si>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</si>
  <si>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</si>
  <si>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</si>
  <si>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</si>
  <si>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</si>
  <si>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</si>
  <si>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</si>
  <si>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</si>
  <si>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</si>
  <si>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</si>
  <si>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</si>
  <si>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</si>
  <si>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</si>
  <si>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</si>
  <si>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</si>
  <si>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</si>
  <si>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</si>
  <si>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</si>
  <si>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</si>
  <si>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</si>
  <si>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</si>
  <si>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</si>
  <si>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</si>
  <si>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</si>
  <si>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</si>
  <si>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</si>
  <si>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</si>
  <si>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</si>
  <si>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</si>
  <si>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</si>
  <si>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</si>
  <si>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</si>
  <si>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</si>
  <si>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</si>
  <si>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</si>
  <si>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</si>
  <si>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</si>
  <si>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</si>
  <si>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</si>
  <si>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</si>
  <si>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</si>
  <si>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</si>
  <si>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</si>
  <si>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</si>
  <si>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</si>
  <si>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</si>
  <si>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</si>
  <si>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</si>
  <si>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</si>
  <si>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</si>
  <si>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</si>
  <si>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</si>
  <si>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</si>
  <si>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</si>
  <si>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</si>
  <si>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</si>
  <si>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</si>
  <si>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</si>
  <si>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</si>
  <si>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</si>
  <si>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</si>
  <si>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</si>
  <si>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</si>
  <si>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</si>
  <si>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</si>
  <si>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</si>
  <si>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</si>
  <si>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</si>
  <si>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</si>
  <si>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</si>
  <si>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</si>
  <si>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</si>
  <si>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</si>
  <si>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</si>
  <si>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</si>
  <si>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</si>
  <si>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</si>
  <si>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</si>
  <si>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</si>
  <si>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</si>
  <si>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</si>
  <si>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</si>
  <si>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</si>
  <si>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</si>
  <si>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</si>
  <si>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</si>
  <si>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</si>
  <si>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</si>
  <si>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</si>
  <si>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</si>
  <si>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</si>
  <si>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</si>
  <si>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</si>
  <si>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</si>
  <si>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</si>
  <si>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</si>
  <si>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</si>
  <si>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</si>
  <si>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</si>
  <si>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</si>
  <si>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</si>
  <si>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</si>
  <si>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</si>
  <si>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</si>
  <si>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</si>
  <si>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</si>
  <si>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</si>
  <si>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</si>
  <si>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</si>
  <si>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</si>
  <si>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</si>
  <si>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</si>
  <si>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</si>
  <si>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</si>
  <si>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</si>
  <si>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</si>
  <si>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</si>
  <si>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</si>
  <si>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</si>
  <si>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</si>
  <si>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</si>
  <si>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</si>
  <si>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</si>
  <si>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</si>
  <si>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</si>
  <si>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</si>
  <si>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</si>
  <si>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</si>
  <si>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</si>
  <si>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</si>
  <si>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</si>
  <si>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</si>
  <si>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</si>
  <si>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</si>
  <si>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</si>
  <si>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</si>
  <si>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</si>
  <si>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</si>
  <si>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</si>
  <si>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</si>
  <si>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</si>
  <si>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</si>
  <si>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</si>
  <si>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</si>
  <si>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</si>
  <si>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</si>
  <si>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</si>
  <si>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</si>
  <si>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</si>
  <si>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</si>
  <si>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</si>
  <si>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</si>
  <si>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</si>
  <si>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</si>
  <si>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</si>
  <si>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</si>
  <si>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</si>
  <si>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</si>
  <si>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</si>
  <si>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</si>
  <si>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</si>
  <si>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</si>
  <si>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</si>
  <si>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</si>
  <si>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</si>
  <si>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</si>
  <si>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</si>
  <si>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</si>
  <si>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</si>
  <si>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</si>
  <si>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</si>
  <si>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</si>
  <si>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</si>
  <si>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</si>
  <si>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</si>
  <si>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</si>
  <si>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</si>
  <si>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</si>
  <si>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</si>
  <si>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</si>
  <si>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</si>
  <si>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</si>
  <si>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</si>
  <si>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</si>
  <si>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</si>
  <si>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</si>
  <si>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</si>
  <si>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</si>
  <si>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</si>
  <si>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</si>
  <si>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</si>
  <si>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</si>
  <si>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</si>
  <si>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</si>
  <si>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</si>
  <si>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</si>
  <si>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</si>
  <si>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</si>
  <si>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</si>
  <si>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</si>
  <si>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</si>
  <si>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</si>
  <si>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</si>
  <si>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</si>
  <si>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</si>
  <si>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</si>
  <si>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</si>
  <si>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</si>
  <si>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</si>
  <si>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</si>
  <si>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</si>
  <si>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</si>
  <si>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</si>
  <si>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</si>
  <si>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</si>
  <si>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</si>
  <si>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</si>
  <si>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</si>
  <si>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</si>
  <si>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</si>
  <si>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</si>
  <si>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</si>
  <si>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</si>
  <si>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</si>
  <si>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</si>
  <si>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</si>
  <si>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</si>
  <si>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</si>
  <si>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</si>
  <si>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</si>
  <si>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</si>
  <si>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</si>
  <si>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</si>
  <si>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</si>
  <si>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</si>
  <si>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</si>
  <si>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</si>
  <si>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</si>
  <si>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</si>
  <si>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</si>
  <si>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</si>
  <si>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</si>
  <si>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</si>
  <si>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</si>
  <si>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</si>
  <si>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</si>
  <si>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</si>
  <si>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</si>
  <si>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</si>
  <si>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</si>
  <si>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</si>
  <si>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</si>
  <si>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</si>
  <si>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</si>
  <si>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</si>
  <si>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</si>
  <si>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</si>
  <si>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</si>
  <si>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</si>
  <si>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</si>
  <si>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</si>
  <si>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</si>
  <si>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</si>
  <si>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</si>
  <si>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</si>
  <si>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</si>
  <si>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</si>
  <si>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</si>
  <si>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</si>
  <si>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</si>
  <si>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</si>
  <si>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</si>
  <si>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</si>
  <si>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</si>
  <si>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</si>
  <si>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</si>
  <si>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</si>
  <si>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</si>
  <si>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</si>
  <si>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</si>
  <si>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</si>
  <si>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</si>
  <si>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</si>
  <si>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</si>
  <si>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</si>
  <si>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</si>
  <si>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</si>
  <si>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</si>
  <si>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</si>
  <si>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</si>
  <si>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</si>
  <si>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</si>
  <si>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</si>
  <si>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</si>
  <si>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</si>
  <si>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</si>
  <si>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</si>
  <si>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</si>
  <si>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</si>
  <si>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</si>
  <si>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</si>
  <si>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</si>
  <si>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</si>
  <si>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</si>
  <si>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</si>
  <si>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</si>
  <si>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</si>
  <si>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</si>
  <si>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</si>
  <si>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</si>
  <si>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</si>
  <si>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</si>
  <si>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</si>
  <si>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</si>
  <si>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</si>
  <si>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</si>
  <si>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</si>
  <si>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</si>
  <si>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</si>
  <si>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</si>
  <si>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</si>
  <si>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</si>
  <si>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</si>
  <si>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</si>
  <si>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</si>
  <si>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</si>
  <si>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</si>
  <si>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</si>
  <si>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</si>
  <si>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</si>
  <si>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</si>
  <si>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</si>
  <si>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</si>
  <si>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</si>
  <si>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</si>
  <si>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</si>
  <si>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</si>
  <si>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</si>
  <si>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</si>
  <si>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</si>
  <si>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</si>
  <si>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</si>
  <si>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</si>
  <si>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</si>
  <si>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</si>
  <si>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</si>
  <si>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</si>
  <si>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</si>
  <si>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</si>
  <si>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</si>
  <si>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</si>
  <si>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</si>
  <si>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</si>
  <si>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</si>
  <si>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</si>
  <si>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</si>
  <si>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</si>
  <si>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</si>
  <si>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</si>
  <si>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</si>
  <si>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</si>
  <si>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</si>
  <si>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</si>
  <si>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</si>
  <si>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</si>
  <si>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</si>
  <si>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</si>
  <si>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</si>
  <si>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</si>
  <si>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</si>
  <si>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</si>
  <si>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</si>
  <si>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</si>
  <si>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</si>
  <si>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</si>
  <si>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</si>
  <si>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</si>
  <si>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</si>
  <si>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</si>
  <si>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</si>
  <si>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</si>
  <si>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</si>
  <si>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</si>
  <si>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</si>
  <si>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</si>
  <si>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</si>
  <si>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</si>
  <si>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</si>
  <si>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</si>
  <si>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</si>
  <si>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</si>
  <si>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</si>
  <si>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</si>
  <si>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</si>
  <si>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</si>
  <si>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</si>
  <si>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</si>
  <si>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</si>
  <si>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</si>
  <si>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</si>
  <si>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</si>
  <si>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</si>
  <si>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</si>
  <si>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</si>
  <si>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</si>
  <si>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</si>
  <si>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</si>
  <si>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</si>
  <si>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</si>
  <si>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</si>
  <si>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</si>
  <si>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</si>
  <si>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</si>
  <si>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</si>
  <si>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</si>
  <si>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</si>
  <si>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</si>
  <si>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</si>
  <si>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</si>
  <si>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</si>
  <si>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</si>
  <si>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</si>
  <si>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</si>
  <si>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</si>
  <si>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</si>
  <si>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</si>
  <si>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</si>
  <si>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</si>
  <si>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</si>
  <si>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</si>
  <si>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</si>
  <si>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</si>
  <si>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</si>
  <si>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</si>
  <si>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</si>
  <si>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</si>
  <si>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</si>
  <si>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</si>
  <si>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</si>
  <si>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</si>
  <si>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</si>
  <si>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</si>
  <si>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</si>
  <si>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</si>
  <si>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</si>
  <si>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</si>
  <si>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</si>
  <si>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</si>
  <si>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</si>
  <si>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</si>
  <si>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</si>
  <si>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</si>
  <si>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</si>
  <si>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</si>
  <si>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</si>
  <si>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</si>
  <si>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</si>
  <si>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</si>
  <si>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</si>
  <si>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</si>
  <si>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</si>
  <si>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</si>
  <si>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</si>
  <si>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</si>
  <si>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</si>
  <si>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</si>
  <si>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</si>
  <si>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</si>
  <si>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</si>
  <si>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</si>
  <si>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</si>
  <si>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</si>
  <si>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</si>
  <si>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</si>
  <si>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</si>
  <si>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</si>
  <si>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</si>
  <si>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</si>
  <si>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</si>
  <si>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</si>
  <si>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</si>
  <si>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</si>
  <si>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</si>
  <si>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</si>
  <si>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</si>
  <si>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</si>
  <si>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</si>
  <si>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</si>
  <si>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</si>
  <si>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</si>
  <si>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</si>
  <si>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</si>
  <si>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</si>
  <si>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</si>
  <si>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</si>
  <si>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</si>
  <si>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</si>
  <si>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</si>
  <si>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</si>
  <si>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</si>
  <si>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</si>
  <si>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</si>
  <si>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</si>
  <si>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</si>
  <si>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</si>
  <si>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</si>
  <si>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</si>
  <si>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</si>
  <si>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</si>
  <si>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</si>
  <si>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</si>
  <si>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</si>
  <si>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</si>
  <si>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</si>
  <si>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</si>
  <si>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</si>
  <si>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</si>
  <si>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</si>
  <si>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</si>
  <si>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</si>
  <si>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</si>
  <si>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</si>
  <si>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</si>
  <si>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</si>
  <si>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</si>
  <si>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</si>
  <si>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</si>
  <si>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</si>
  <si>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</si>
  <si>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</si>
  <si>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</si>
  <si>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</si>
  <si>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</si>
  <si>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</si>
  <si>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</si>
  <si>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</si>
  <si>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</si>
  <si>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</si>
  <si>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</si>
  <si>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</si>
  <si>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</si>
  <si>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</si>
  <si>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</si>
  <si>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</si>
  <si>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</si>
  <si>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</si>
  <si>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</si>
  <si>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</si>
  <si>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</si>
  <si>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</si>
  <si>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</si>
  <si>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</si>
  <si>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</si>
  <si>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</si>
  <si>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</si>
  <si>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</si>
  <si>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</si>
  <si>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</si>
  <si>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</si>
  <si>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</si>
  <si>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</si>
  <si>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</si>
  <si>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</si>
  <si>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</si>
  <si>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</si>
  <si>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</si>
  <si>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</si>
  <si>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</si>
  <si>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</si>
  <si>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</si>
  <si>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</si>
  <si>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</si>
  <si>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</si>
  <si>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</si>
  <si>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</si>
  <si>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</si>
  <si>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</si>
  <si>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</si>
  <si>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</si>
  <si>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</si>
  <si>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</si>
  <si>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</si>
  <si>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</si>
  <si>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</si>
  <si>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</si>
  <si>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</si>
  <si>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</si>
  <si>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</si>
  <si>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</si>
  <si>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</si>
  <si>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</si>
  <si>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</si>
  <si>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</si>
  <si>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</si>
  <si>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</si>
  <si>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</si>
  <si>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</si>
  <si>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</si>
  <si>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</si>
  <si>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</si>
  <si>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</si>
  <si>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</si>
  <si>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</si>
  <si>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</si>
  <si>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</si>
  <si>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</si>
  <si>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</si>
  <si>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</si>
  <si>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</si>
  <si>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</si>
  <si>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</si>
  <si>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</si>
  <si>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</si>
  <si>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</si>
  <si>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</si>
  <si>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</si>
  <si>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</si>
  <si>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</si>
  <si>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</si>
  <si>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</si>
  <si>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</si>
  <si>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</si>
  <si>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</si>
  <si>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</si>
  <si>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</si>
  <si>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</si>
  <si>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</si>
  <si>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</si>
  <si>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</si>
  <si>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</si>
  <si>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</si>
  <si>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</si>
  <si>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</si>
  <si>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</si>
  <si>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</si>
  <si>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</si>
  <si>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</si>
  <si>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</si>
  <si>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</si>
  <si>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</si>
  <si>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</si>
  <si>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</si>
  <si>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</si>
  <si>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</si>
  <si>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</si>
  <si>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</si>
  <si>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</si>
  <si>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</si>
  <si>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</si>
  <si>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</si>
  <si>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</si>
  <si>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</si>
  <si>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</si>
  <si>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</si>
  <si>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</si>
  <si>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</si>
  <si>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</si>
  <si>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</si>
  <si>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</si>
  <si>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</si>
  <si>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</si>
  <si>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</si>
  <si>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</si>
  <si>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</si>
  <si>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</si>
  <si>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</si>
  <si>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</si>
  <si>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</si>
  <si>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</si>
  <si>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</si>
  <si>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</si>
  <si>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</si>
  <si>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</si>
  <si>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</si>
  <si>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</si>
  <si>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</si>
  <si>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</si>
  <si>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</si>
  <si>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</si>
  <si>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</si>
  <si>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</si>
  <si>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</si>
  <si>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</si>
  <si>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</si>
  <si>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</si>
  <si>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</si>
  <si>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</si>
  <si>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</si>
  <si>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</si>
  <si>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</si>
  <si>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</si>
  <si>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</si>
  <si>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</si>
  <si>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</si>
  <si>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</si>
  <si>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</si>
  <si>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</si>
  <si>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</si>
  <si>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</si>
  <si>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</si>
  <si>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</si>
  <si>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</si>
  <si>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</si>
  <si>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</si>
  <si>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</si>
  <si>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</si>
  <si>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</si>
  <si>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</si>
  <si>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</si>
  <si>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</si>
  <si>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</si>
  <si>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</si>
  <si>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</si>
  <si>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</si>
  <si>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</si>
  <si>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</si>
  <si>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</si>
  <si>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</si>
  <si>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</si>
  <si>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</si>
  <si>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</si>
  <si>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</si>
  <si>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</si>
  <si>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</si>
  <si>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</si>
  <si>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</si>
  <si>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</si>
  <si>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</si>
  <si>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</si>
  <si>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</si>
  <si>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</si>
  <si>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</si>
  <si>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</si>
  <si>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</si>
  <si>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</si>
  <si>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</si>
  <si>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</si>
  <si>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</si>
  <si>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</si>
  <si>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</si>
  <si>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</si>
  <si>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</si>
  <si>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</si>
  <si>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</si>
  <si>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</si>
  <si>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</si>
  <si>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</si>
  <si>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</si>
  <si>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</si>
  <si>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</si>
  <si>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</si>
  <si>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</si>
  <si>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</si>
  <si>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</si>
  <si>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</si>
  <si>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</si>
  <si>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</si>
  <si>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</si>
  <si>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</si>
  <si>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</si>
  <si>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</si>
  <si>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</si>
  <si>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</si>
  <si>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</si>
  <si>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</si>
  <si>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</si>
  <si>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</si>
  <si>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</si>
  <si>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</si>
  <si>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</si>
  <si>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</si>
  <si>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</si>
  <si>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</si>
  <si>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</si>
  <si>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</si>
  <si>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</si>
  <si>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</si>
  <si>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</si>
  <si>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</si>
  <si>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</si>
  <si>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</si>
  <si>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</si>
  <si>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</si>
  <si>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</si>
  <si>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</si>
  <si>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</si>
  <si>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</si>
  <si>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</si>
  <si>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</si>
  <si>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</si>
  <si>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</si>
  <si>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</si>
  <si>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</si>
  <si>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</si>
  <si>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</si>
  <si>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</si>
  <si>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</si>
  <si>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</si>
  <si>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</si>
  <si>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</si>
  <si>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</si>
  <si>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</si>
  <si>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</si>
  <si>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</si>
  <si>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</si>
  <si>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</si>
  <si>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</si>
  <si>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</si>
  <si>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</si>
  <si>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</si>
  <si>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</si>
  <si>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</si>
  <si>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</si>
  <si>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</si>
  <si>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</si>
  <si>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</si>
  <si>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</si>
  <si>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</si>
  <si>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</si>
  <si>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</si>
  <si>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</si>
  <si>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</si>
  <si>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</si>
  <si>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</si>
  <si>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</si>
  <si>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</si>
  <si>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</si>
  <si>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</si>
  <si>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</si>
  <si>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</si>
  <si>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</si>
  <si>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</si>
  <si>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</si>
  <si>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</si>
  <si>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</si>
  <si>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</si>
  <si>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</si>
  <si>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</si>
  <si>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</si>
  <si>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</si>
  <si>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</si>
  <si>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</si>
  <si>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</si>
  <si>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</si>
  <si>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</si>
  <si>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</si>
  <si>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</si>
  <si>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</si>
  <si>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</si>
  <si>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</si>
  <si>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</si>
  <si>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</si>
  <si>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</si>
  <si>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</si>
  <si>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</si>
  <si>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</si>
  <si>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</si>
  <si>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</si>
  <si>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</si>
  <si>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</si>
  <si>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</si>
  <si>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</si>
  <si>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</si>
  <si>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</si>
  <si>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</si>
  <si>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</si>
  <si>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</si>
  <si>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</si>
  <si>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</si>
  <si>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</si>
  <si>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</si>
  <si>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</si>
  <si>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</si>
  <si>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</si>
  <si>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</si>
  <si>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</si>
  <si>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</si>
  <si>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</si>
  <si>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</si>
  <si>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</si>
  <si>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</si>
  <si>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</si>
  <si>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</si>
  <si>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</si>
  <si>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</si>
  <si>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</si>
  <si>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</si>
  <si>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</si>
  <si>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</si>
  <si>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</si>
  <si>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</si>
  <si>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</si>
  <si>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</si>
  <si>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</si>
  <si>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</si>
  <si>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</si>
  <si>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</si>
  <si>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</si>
  <si>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</si>
  <si>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</si>
  <si>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</si>
  <si>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</si>
  <si>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</si>
  <si>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</si>
  <si>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</si>
  <si>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</si>
  <si>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</si>
  <si>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</si>
  <si>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</si>
  <si>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</si>
  <si>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</si>
  <si>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</si>
  <si>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</si>
  <si>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</si>
  <si>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</si>
  <si>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</si>
  <si>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</si>
  <si>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</si>
  <si>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</si>
  <si>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</si>
  <si>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</si>
  <si>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</si>
  <si>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</si>
  <si>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</si>
  <si>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</si>
  <si>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</si>
  <si>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</si>
  <si>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</si>
  <si>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</si>
  <si>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</si>
  <si>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</si>
  <si>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</si>
  <si>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</si>
  <si>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</si>
  <si>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</si>
  <si>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</si>
  <si>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</si>
  <si>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</si>
  <si>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</si>
  <si>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</si>
  <si>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</si>
  <si>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</si>
  <si>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</si>
  <si>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</si>
  <si>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</si>
  <si>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</si>
  <si>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</si>
  <si>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</si>
  <si>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</si>
  <si>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</si>
  <si>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</si>
  <si>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</si>
  <si>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</si>
  <si>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</si>
  <si>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</si>
  <si>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</si>
  <si>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</si>
  <si>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</si>
  <si>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</si>
  <si>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</si>
  <si>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</si>
  <si>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</si>
  <si>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</si>
  <si>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</si>
  <si>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</si>
  <si>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</si>
  <si>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</si>
  <si>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</si>
  <si>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</si>
  <si>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</si>
  <si>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</si>
  <si>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</si>
  <si>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</si>
  <si>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</si>
  <si>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</si>
  <si>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</si>
  <si>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</si>
  <si>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</si>
  <si>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</si>
  <si>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</si>
  <si>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</si>
  <si>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</si>
  <si>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</si>
  <si>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</si>
  <si>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</si>
  <si>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</si>
  <si>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</si>
  <si>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</si>
  <si>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</si>
  <si>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</si>
  <si>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</si>
  <si>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</si>
  <si>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</si>
  <si>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</si>
  <si>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</si>
  <si>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</si>
  <si>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</si>
  <si>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</si>
  <si>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</si>
  <si>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</si>
  <si>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</si>
  <si>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</si>
  <si>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</si>
  <si>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</si>
  <si>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</si>
  <si>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</si>
  <si>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</si>
  <si>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</si>
  <si>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</si>
  <si>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</si>
  <si>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</si>
  <si>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</si>
  <si>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</si>
  <si>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</si>
  <si>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</si>
  <si>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</si>
  <si>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</si>
  <si>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</si>
  <si>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</si>
  <si>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</si>
  <si>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</si>
  <si>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</si>
  <si>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</si>
  <si>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</si>
  <si>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</si>
  <si>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</si>
  <si>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</si>
  <si>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</si>
  <si>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</si>
  <si>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</si>
  <si>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</si>
  <si>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</si>
  <si>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</si>
  <si>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</si>
  <si>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</si>
  <si>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</si>
  <si>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</si>
  <si>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</si>
  <si>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</si>
  <si>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</si>
  <si>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</si>
  <si>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</si>
  <si>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</si>
  <si>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</si>
  <si>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</si>
  <si>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</si>
  <si>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</si>
  <si>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</si>
  <si>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</si>
  <si>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</si>
  <si>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</si>
  <si>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</si>
  <si>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</si>
  <si>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</si>
  <si>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</si>
  <si>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</si>
  <si>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</si>
  <si>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</si>
  <si>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</si>
  <si>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</si>
  <si>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</si>
  <si>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</si>
  <si>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</si>
  <si>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</si>
  <si>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</si>
  <si>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</si>
  <si>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</si>
  <si>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</si>
  <si>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</si>
  <si>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</si>
  <si>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</si>
  <si>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</si>
  <si>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</si>
  <si>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</si>
  <si>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</si>
  <si>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</si>
  <si>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</si>
  <si>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</si>
  <si>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</si>
  <si>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</si>
  <si>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</si>
  <si>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</si>
  <si>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</si>
  <si>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</si>
  <si>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</si>
  <si>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</si>
  <si>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</si>
  <si>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</si>
  <si>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</si>
  <si>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</si>
  <si>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</si>
  <si>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</si>
  <si>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</si>
  <si>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</si>
  <si>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</si>
  <si>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</si>
  <si>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</si>
  <si>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</si>
  <si>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</si>
  <si>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</si>
  <si>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</si>
  <si>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</si>
  <si>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</si>
  <si>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</si>
  <si>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</si>
  <si>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</si>
  <si>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</si>
  <si>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</si>
  <si>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</si>
  <si>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</si>
  <si>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</si>
  <si>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</si>
  <si>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</si>
  <si>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</si>
  <si>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</si>
  <si>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</si>
  <si>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</si>
  <si>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</si>
  <si>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</si>
  <si>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</si>
  <si>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</si>
  <si>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</si>
  <si>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</si>
  <si>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</si>
  <si>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</si>
  <si>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</si>
  <si>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</si>
  <si>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</si>
  <si>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</si>
  <si>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</si>
  <si>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</si>
  <si>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</si>
  <si>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</si>
  <si>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</si>
  <si>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</si>
  <si>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</si>
  <si>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</si>
  <si>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</si>
  <si>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</si>
  <si>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</si>
  <si>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</si>
  <si>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</si>
  <si>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</si>
  <si>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</si>
  <si>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</si>
  <si>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</si>
  <si>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</si>
  <si>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</si>
  <si>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</si>
  <si>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</si>
  <si>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</si>
  <si>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</si>
  <si>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</si>
  <si>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</si>
  <si>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</si>
  <si>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</si>
  <si>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</si>
  <si>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</si>
  <si>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</si>
  <si>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</si>
  <si>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</si>
  <si>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</si>
  <si>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</si>
  <si>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</si>
  <si>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</si>
  <si>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</si>
  <si>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</si>
  <si>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</si>
  <si>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</si>
  <si>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</si>
  <si>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</si>
  <si>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</si>
  <si>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</si>
  <si>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</si>
  <si>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</si>
  <si>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</si>
  <si>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</si>
  <si>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</si>
  <si>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</si>
  <si>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</si>
  <si>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</si>
  <si>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</si>
  <si>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</si>
  <si>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</si>
  <si>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</si>
  <si>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</si>
  <si>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</si>
  <si>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</si>
  <si>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</si>
  <si>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</si>
  <si>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</si>
  <si>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</si>
  <si>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</si>
  <si>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</si>
  <si>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</si>
  <si>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</si>
  <si>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</si>
  <si>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</si>
  <si>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</si>
  <si>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</si>
  <si>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</si>
  <si>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</si>
  <si>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</si>
  <si>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</si>
  <si>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</si>
  <si>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</si>
  <si>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</si>
  <si>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</si>
  <si>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</si>
  <si>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</si>
  <si>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</si>
  <si>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</si>
  <si>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</si>
  <si>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</si>
  <si>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</si>
  <si>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</si>
  <si>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</si>
  <si>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</si>
  <si>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</si>
  <si>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</si>
  <si>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</si>
  <si>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</si>
  <si>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</si>
  <si>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</si>
  <si>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</si>
  <si>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</si>
  <si>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</si>
  <si>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</si>
  <si>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</si>
  <si>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</si>
  <si>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</si>
  <si>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</si>
  <si>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</si>
  <si>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</si>
  <si>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</si>
  <si>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</si>
  <si>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</si>
  <si>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</si>
  <si>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</si>
  <si>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</si>
  <si>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</si>
  <si>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</si>
  <si>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</si>
  <si>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</si>
  <si>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</si>
  <si>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</si>
  <si>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</si>
  <si>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</si>
  <si>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</si>
  <si>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</si>
  <si>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</si>
  <si>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</si>
  <si>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</si>
  <si>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</si>
  <si>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</si>
  <si>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</si>
  <si>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</si>
  <si>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</si>
  <si>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</si>
  <si>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</si>
  <si>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</si>
  <si>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</si>
  <si>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</si>
  <si>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</si>
  <si>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</si>
  <si>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</si>
  <si>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</si>
  <si>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</si>
  <si>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</si>
  <si>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</si>
  <si>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</si>
  <si>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</si>
  <si>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</si>
  <si>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</si>
  <si>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</si>
  <si>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</si>
  <si>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</si>
  <si>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</si>
  <si>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</si>
  <si>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</si>
  <si>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</si>
  <si>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</si>
  <si>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</si>
  <si>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</si>
  <si>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</si>
  <si>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</si>
  <si>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</si>
  <si>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</si>
  <si>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</si>
  <si>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</si>
  <si>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</si>
  <si>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</si>
  <si>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</si>
  <si>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</si>
  <si>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</si>
  <si>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</si>
  <si>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</si>
  <si>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</si>
  <si>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</si>
  <si>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</si>
  <si>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</si>
  <si>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</si>
  <si>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</si>
  <si>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</si>
  <si>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</si>
  <si>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</si>
  <si>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</si>
  <si>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</si>
  <si>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</si>
  <si>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</si>
  <si>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</si>
  <si>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</si>
  <si>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</si>
  <si>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</si>
  <si>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</si>
  <si>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</si>
  <si>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</si>
  <si>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</si>
  <si>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</si>
  <si>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</si>
  <si>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</si>
  <si>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</si>
  <si>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</si>
  <si>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</si>
  <si>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</si>
  <si>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</si>
  <si>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</si>
  <si>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</si>
  <si>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</si>
  <si>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</si>
  <si>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</si>
  <si>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</si>
  <si>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</si>
  <si>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</si>
  <si>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</si>
  <si>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</si>
  <si>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</si>
  <si>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</si>
  <si>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</si>
  <si>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</si>
  <si>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</si>
  <si>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</si>
  <si>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</si>
  <si>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</si>
  <si>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</si>
  <si>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</si>
  <si>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</si>
  <si>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</si>
  <si>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</si>
  <si>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</si>
  <si>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</si>
  <si>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</si>
  <si>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</si>
  <si>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</si>
  <si>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</si>
  <si>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</si>
  <si>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</si>
  <si>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</si>
  <si>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</si>
  <si>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</si>
  <si>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</si>
  <si>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</si>
  <si>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</si>
  <si>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</si>
  <si>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</si>
  <si>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</si>
  <si>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</si>
  <si>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</si>
  <si>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</si>
  <si>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</si>
  <si>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</si>
  <si>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</si>
  <si>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</si>
  <si>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</si>
  <si>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</si>
  <si>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</si>
  <si>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</si>
  <si>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</si>
  <si>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</si>
  <si>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</si>
  <si>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</si>
  <si>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</si>
  <si>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</si>
  <si>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</si>
  <si>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</si>
  <si>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</si>
  <si>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</si>
  <si>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</si>
  <si>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</si>
  <si>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</si>
  <si>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</si>
  <si>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</si>
  <si>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</si>
  <si>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</si>
  <si>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</si>
  <si>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</si>
  <si>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</si>
  <si>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</si>
  <si>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</si>
  <si>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</si>
  <si>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</si>
  <si>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</si>
  <si>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</si>
  <si>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</si>
  <si>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</si>
  <si>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</si>
  <si>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</si>
  <si>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</si>
  <si>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</si>
  <si>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</si>
  <si>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</si>
  <si>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</si>
  <si>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</si>
  <si>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</si>
  <si>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</si>
  <si>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</si>
  <si>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</si>
  <si>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</si>
  <si>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</si>
  <si>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</si>
  <si>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</si>
  <si>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</si>
  <si>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</si>
  <si>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</si>
  <si>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</si>
  <si>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</si>
  <si>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</si>
  <si>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</si>
  <si>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</si>
  <si>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</si>
  <si>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</si>
  <si>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</si>
  <si>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</si>
  <si>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</si>
  <si>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</si>
  <si>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</si>
  <si>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</si>
  <si>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</si>
  <si>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</si>
  <si>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</si>
  <si>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</si>
  <si>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</si>
  <si>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</si>
  <si>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</si>
  <si>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</si>
  <si>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</si>
  <si>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</si>
  <si>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</si>
  <si>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</si>
  <si>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</si>
  <si>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</si>
  <si>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</si>
  <si>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</si>
  <si>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</si>
  <si>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</si>
  <si>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</si>
  <si>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</si>
  <si>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</si>
  <si>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</si>
  <si>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</si>
  <si>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</si>
  <si>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</si>
  <si>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</si>
  <si>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</si>
  <si>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</si>
  <si>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</si>
  <si>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</si>
  <si>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</si>
  <si>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</si>
  <si>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</si>
  <si>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</si>
  <si>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</si>
  <si>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</si>
  <si>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</si>
  <si>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</si>
  <si>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</si>
  <si>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</si>
  <si>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</si>
  <si>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</si>
  <si>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</si>
  <si>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</si>
  <si>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</si>
  <si>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</si>
  <si>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</si>
  <si>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</si>
  <si>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</si>
  <si>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</si>
  <si>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</si>
  <si>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</si>
  <si>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</si>
  <si>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</si>
  <si>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</si>
  <si>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</si>
  <si>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</si>
  <si>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</si>
  <si>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</si>
  <si>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</si>
  <si>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</si>
  <si>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</si>
  <si>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</si>
  <si>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</si>
  <si>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</si>
  <si>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</si>
  <si>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</si>
  <si>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</si>
  <si>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</si>
  <si>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</si>
  <si>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</si>
  <si>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</si>
  <si>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</si>
  <si>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</si>
  <si>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</si>
  <si>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</si>
  <si>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</si>
  <si>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</si>
  <si>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</si>
  <si>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</si>
  <si>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</si>
  <si>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</si>
  <si>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</si>
  <si>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</si>
  <si>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</si>
  <si>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</si>
  <si>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</si>
  <si>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</si>
  <si>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</si>
  <si>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</si>
  <si>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</si>
  <si>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</si>
  <si>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</si>
  <si>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</si>
  <si>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</si>
  <si>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</si>
  <si>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</si>
  <si>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</si>
  <si>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</si>
  <si>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</si>
  <si>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</si>
  <si>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</si>
  <si>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</si>
  <si>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</si>
  <si>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</si>
  <si>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</si>
  <si>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</si>
  <si>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</si>
  <si>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</si>
  <si>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</si>
  <si>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</si>
  <si>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</si>
  <si>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</si>
  <si>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</si>
  <si>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</si>
  <si>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</si>
  <si>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</si>
  <si>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</si>
  <si>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</si>
  <si>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</si>
  <si>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</si>
  <si>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</si>
  <si>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</si>
  <si>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</si>
  <si>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</si>
  <si>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</si>
  <si>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</si>
  <si>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</si>
  <si>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</si>
  <si>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</si>
  <si>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</si>
  <si>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</si>
  <si>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</si>
  <si>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</si>
  <si>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</si>
  <si>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</si>
  <si>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</si>
  <si>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</si>
  <si>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</si>
  <si>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</si>
  <si>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</si>
  <si>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</si>
  <si>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</si>
  <si>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</si>
  <si>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</si>
  <si>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</si>
  <si>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</si>
  <si>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</si>
  <si>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</si>
  <si>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</si>
  <si>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</si>
  <si>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</si>
  <si>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</si>
  <si>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</si>
  <si>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</si>
  <si>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</si>
  <si>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</si>
  <si>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</si>
  <si>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</si>
  <si>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</si>
  <si>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</si>
  <si>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</si>
  <si>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</si>
  <si>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</si>
  <si>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</si>
  <si>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</si>
  <si>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</si>
  <si>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</si>
  <si>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</si>
  <si>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</si>
  <si>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</si>
  <si>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</si>
  <si>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</si>
  <si>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</si>
  <si>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</si>
  <si>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</si>
  <si>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</si>
  <si>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</si>
  <si>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</si>
  <si>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</si>
  <si>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</si>
  <si>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</si>
  <si>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</si>
  <si>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</si>
  <si>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</si>
  <si>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</si>
  <si>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</si>
  <si>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</si>
  <si>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</si>
  <si>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</si>
  <si>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</si>
  <si>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</si>
  <si>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</si>
  <si>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</si>
  <si>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</si>
  <si>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</si>
  <si>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</si>
  <si>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</si>
  <si>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</si>
  <si>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</si>
  <si>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</si>
  <si>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</si>
  <si>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</si>
  <si>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</si>
  <si>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</si>
  <si>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</si>
  <si>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</si>
  <si>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</si>
  <si>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</si>
  <si>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</si>
  <si>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</si>
  <si>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</si>
  <si>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</si>
  <si>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</si>
  <si>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</si>
  <si>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</si>
  <si>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</si>
  <si>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</si>
  <si>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</si>
  <si>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</si>
  <si>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</si>
  <si>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</si>
  <si>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</si>
  <si>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</si>
  <si>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</si>
  <si>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</si>
  <si>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</si>
  <si>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</si>
  <si>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</si>
  <si>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</si>
  <si>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</si>
  <si>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</si>
  <si>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</si>
  <si>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</si>
  <si>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</si>
  <si>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</si>
  <si>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</si>
  <si>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</si>
  <si>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</si>
  <si>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</si>
  <si>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</si>
  <si>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</si>
  <si>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</si>
  <si>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</si>
  <si>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</si>
  <si>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</si>
  <si>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</si>
  <si>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</si>
  <si>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</si>
  <si>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</si>
  <si>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</si>
  <si>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</si>
  <si>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</si>
  <si>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</si>
  <si>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</si>
  <si>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</si>
  <si>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</si>
  <si>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</si>
  <si>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</si>
  <si>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</si>
  <si>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</si>
  <si>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</si>
  <si>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</si>
  <si>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</si>
  <si>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</si>
  <si>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</si>
  <si>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</si>
  <si>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</si>
  <si>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</si>
  <si>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</si>
  <si>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</si>
  <si>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</si>
  <si>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</si>
  <si>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</si>
  <si>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</si>
  <si>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</si>
  <si>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</si>
  <si>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</si>
  <si>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</si>
  <si>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</si>
  <si>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</si>
  <si>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</si>
  <si>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</si>
  <si>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</si>
  <si>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</si>
  <si>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</si>
  <si>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</si>
  <si>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</si>
  <si>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</si>
  <si>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</si>
  <si>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</si>
  <si>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</si>
  <si>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</si>
  <si>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</si>
  <si>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</si>
  <si>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</si>
  <si>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</si>
  <si>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</si>
  <si>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</si>
  <si>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</si>
  <si>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</si>
  <si>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</si>
  <si>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</si>
  <si>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</si>
  <si>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</si>
  <si>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</si>
  <si>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</si>
  <si>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</si>
  <si>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</si>
  <si>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</si>
  <si>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</si>
  <si>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</si>
  <si>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</si>
  <si>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</si>
  <si>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</si>
  <si>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</si>
  <si>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</si>
  <si>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</si>
  <si>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</si>
  <si>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</si>
  <si>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</si>
  <si>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</si>
  <si>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</si>
  <si>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</si>
  <si>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</si>
  <si>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</si>
  <si>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</si>
  <si>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</si>
  <si>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</si>
  <si>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</si>
  <si>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</si>
  <si>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</si>
  <si>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</si>
  <si>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</si>
  <si>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</si>
  <si>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</si>
  <si>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</si>
  <si>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</si>
  <si>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</si>
  <si>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</si>
  <si>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</si>
  <si>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</si>
  <si>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</si>
  <si>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</si>
  <si>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</si>
  <si>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</si>
  <si>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</si>
  <si>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</si>
  <si>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</si>
  <si>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</si>
  <si>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</si>
  <si>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</si>
  <si>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</si>
  <si>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</si>
  <si>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</si>
  <si>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</si>
  <si>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</si>
  <si>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</si>
  <si>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</si>
  <si>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</si>
  <si>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</si>
  <si>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</si>
  <si>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</si>
  <si>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</si>
  <si>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</si>
  <si>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</si>
  <si>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</si>
  <si>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</si>
  <si>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</si>
  <si>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</si>
  <si>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</si>
  <si>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</si>
  <si>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</si>
  <si>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</si>
  <si>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</si>
  <si>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</si>
  <si>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</si>
  <si>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</si>
  <si>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</si>
  <si>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</si>
  <si>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</si>
  <si>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</si>
  <si>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</si>
  <si>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</si>
  <si>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</si>
  <si>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</si>
  <si>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</si>
  <si>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</si>
  <si>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</si>
  <si>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</si>
  <si>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</si>
  <si>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</si>
  <si>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</si>
  <si>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</si>
  <si>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</si>
  <si>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</si>
  <si>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</si>
  <si>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</si>
  <si>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</si>
  <si>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</si>
  <si>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</si>
  <si>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</si>
  <si>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</si>
  <si>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</si>
  <si>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</si>
  <si>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</si>
  <si>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</si>
  <si>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</si>
  <si>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</si>
  <si>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</si>
  <si>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</si>
  <si>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</si>
  <si>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</si>
  <si>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</si>
  <si>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</si>
  <si>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</si>
  <si>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</si>
  <si>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</si>
  <si>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</si>
  <si>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</si>
  <si>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</si>
  <si>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</si>
  <si>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</si>
  <si>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</si>
  <si>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</si>
  <si>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</si>
  <si>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</si>
  <si>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</si>
  <si>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</si>
  <si>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</si>
  <si>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</si>
  <si>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</si>
  <si>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</si>
  <si>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</si>
  <si>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</si>
  <si>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</si>
  <si>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</si>
  <si>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</si>
  <si>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</si>
  <si>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</si>
  <si>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</si>
  <si>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</si>
  <si>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</si>
  <si>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</si>
  <si>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</si>
  <si>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</si>
  <si>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</si>
  <si>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</si>
  <si>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</si>
  <si>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</si>
  <si>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</si>
  <si>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</si>
  <si>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</si>
  <si>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</si>
  <si>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</si>
  <si>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</si>
  <si>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</si>
  <si>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</si>
  <si>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</si>
  <si>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</si>
  <si>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</si>
  <si>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</si>
  <si>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</si>
  <si>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</si>
  <si>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</si>
  <si>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</si>
  <si>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</si>
  <si>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</si>
  <si>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</si>
  <si>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</si>
  <si>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</si>
  <si>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</si>
  <si>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</si>
  <si>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</si>
  <si>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</si>
  <si>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</si>
  <si>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</si>
  <si>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</si>
  <si>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</si>
  <si>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</si>
  <si>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</si>
  <si>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</si>
  <si>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</si>
  <si>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</si>
  <si>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</si>
  <si>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</si>
  <si>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</si>
  <si>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</si>
  <si>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</si>
  <si>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</si>
  <si>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</si>
  <si>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</si>
  <si>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</si>
  <si>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</si>
  <si>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</si>
  <si>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</si>
  <si>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</si>
  <si>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</si>
  <si>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</si>
  <si>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</si>
  <si>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</si>
  <si>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</si>
  <si>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</si>
  <si>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</si>
  <si>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</si>
  <si>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</si>
  <si>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</si>
  <si>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</si>
  <si>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</si>
  <si>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</si>
  <si>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</si>
  <si>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</si>
  <si>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</si>
  <si>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</si>
  <si>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</si>
  <si>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</si>
  <si>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</si>
  <si>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</si>
  <si>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</si>
  <si>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</si>
  <si>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</si>
  <si>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</si>
  <si>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</si>
  <si>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</si>
  <si>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</si>
  <si>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</si>
  <si>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</si>
  <si>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</si>
  <si>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</si>
  <si>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</si>
  <si>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</si>
  <si>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</si>
  <si>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</si>
  <si>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</si>
  <si>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</si>
  <si>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</si>
  <si>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</si>
  <si>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</si>
  <si>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</si>
  <si>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</si>
  <si>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</si>
  <si>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</si>
  <si>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</si>
  <si>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</si>
  <si>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</si>
  <si>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</si>
  <si>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</si>
  <si>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</si>
  <si>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</si>
  <si>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</si>
  <si>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</si>
  <si>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</si>
  <si>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</si>
  <si>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</si>
  <si>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</si>
  <si>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</si>
  <si>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</si>
  <si>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</si>
  <si>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</si>
  <si>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</si>
  <si>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</si>
  <si>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</si>
  <si>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</si>
  <si>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</si>
  <si>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</si>
  <si>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</si>
  <si>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</si>
  <si>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</si>
  <si>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</si>
  <si>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</si>
  <si>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</si>
  <si>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</si>
  <si>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</si>
  <si>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</si>
  <si>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</si>
  <si>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</si>
  <si>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</si>
  <si>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</si>
  <si>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</si>
  <si>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</si>
  <si>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</si>
  <si>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</si>
  <si>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</si>
  <si>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</si>
  <si>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</si>
  <si>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</si>
  <si>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</si>
  <si>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</si>
  <si>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</si>
  <si>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</si>
  <si>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</si>
  <si>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</si>
  <si>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</si>
  <si>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</si>
  <si>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</si>
  <si>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</si>
  <si>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</si>
  <si>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</si>
  <si>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</si>
  <si>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</si>
  <si>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</si>
  <si>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</si>
  <si>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</si>
  <si>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</si>
  <si>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</si>
  <si>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</si>
  <si>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</si>
  <si>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</si>
  <si>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</si>
  <si>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</si>
  <si>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</si>
  <si>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</si>
  <si>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</si>
  <si>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</si>
  <si>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</si>
  <si>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</si>
  <si>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</si>
  <si>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</si>
  <si>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</si>
  <si>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</si>
  <si>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</si>
  <si>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</si>
  <si>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</si>
  <si>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</si>
  <si>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</si>
  <si>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</si>
  <si>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</si>
  <si>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</si>
  <si>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</si>
  <si>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</si>
  <si>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</si>
  <si>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</si>
  <si>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</si>
  <si>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</si>
  <si>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</si>
  <si>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</si>
  <si>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</si>
  <si>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</si>
  <si>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</si>
  <si>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</si>
  <si>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</si>
  <si>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</si>
  <si>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</si>
  <si>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</si>
  <si>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</si>
  <si>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</si>
  <si>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</si>
  <si>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</si>
  <si>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</si>
  <si>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</si>
  <si>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</si>
  <si>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</si>
  <si>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</si>
  <si>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</si>
  <si>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</si>
  <si>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</si>
  <si>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</si>
  <si>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</si>
  <si>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</si>
  <si>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</si>
  <si>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</si>
  <si>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</si>
  <si>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</si>
  <si>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</si>
  <si>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</si>
  <si>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</si>
  <si>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</si>
  <si>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</si>
  <si>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</si>
  <si>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</si>
  <si>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</si>
  <si>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</si>
  <si>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</si>
  <si>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</si>
  <si>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</si>
  <si>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</si>
  <si>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</si>
  <si>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</si>
  <si>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</si>
  <si>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</si>
  <si>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</si>
  <si>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</si>
  <si>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</si>
  <si>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</si>
  <si>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</si>
  <si>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</si>
  <si>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</si>
  <si>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</si>
  <si>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</si>
  <si>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</si>
  <si>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</si>
  <si>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</si>
  <si>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</si>
  <si>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</si>
  <si>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</si>
  <si>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</si>
  <si>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</si>
  <si>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</si>
  <si>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</si>
  <si>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</si>
  <si>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</si>
  <si>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</si>
  <si>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</si>
  <si>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</si>
  <si>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</si>
  <si>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</si>
  <si>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</si>
  <si>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</si>
  <si>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</si>
  <si>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</si>
  <si>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</si>
  <si>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</si>
  <si>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</si>
  <si>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</si>
  <si>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</si>
  <si>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</si>
  <si>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</si>
  <si>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</si>
  <si>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</si>
  <si>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</si>
  <si>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</si>
  <si>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</si>
  <si>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</si>
  <si>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</si>
  <si>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</si>
  <si>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</si>
  <si>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</si>
  <si>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</si>
  <si>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</si>
  <si>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</si>
  <si>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</si>
  <si>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</si>
  <si>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</si>
  <si>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</si>
  <si>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</si>
  <si>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</si>
  <si>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</si>
  <si>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</si>
  <si>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</si>
  <si>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</si>
  <si>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</si>
  <si>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</si>
  <si>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</si>
  <si>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</si>
  <si>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</si>
  <si>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</si>
  <si>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</si>
  <si>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</si>
  <si>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</si>
  <si>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</si>
  <si>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</si>
  <si>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</si>
  <si>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</si>
  <si>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</si>
  <si>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</si>
  <si>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</si>
  <si>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</si>
  <si>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</si>
  <si>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</si>
  <si>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</si>
  <si>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</si>
  <si>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</si>
  <si>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</si>
  <si>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</si>
  <si>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</si>
  <si>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</si>
  <si>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</si>
  <si>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</si>
  <si>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</si>
  <si>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</si>
  <si>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</si>
  <si>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</si>
  <si>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</si>
  <si>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</si>
  <si>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</si>
  <si>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</si>
  <si>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</si>
  <si>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</si>
  <si>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</si>
  <si>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</si>
  <si>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</si>
  <si>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</si>
  <si>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</si>
  <si>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</si>
  <si>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</si>
  <si>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</si>
  <si>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</si>
  <si>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</si>
  <si>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</si>
  <si>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</si>
  <si>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</si>
  <si>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</si>
  <si>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</si>
  <si>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</si>
  <si>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</si>
  <si>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</si>
  <si>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</si>
  <si>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</si>
  <si>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</si>
  <si>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</si>
  <si>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</si>
  <si>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</si>
  <si>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</si>
  <si>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</si>
  <si>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</si>
  <si>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</si>
  <si>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</si>
  <si>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</si>
  <si>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</si>
  <si>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</si>
  <si>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</si>
  <si>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</si>
  <si>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</si>
  <si>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</si>
  <si>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</si>
  <si>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</si>
  <si>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</si>
  <si>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</si>
  <si>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</si>
  <si>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</si>
  <si>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</si>
  <si>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</si>
  <si>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</si>
  <si>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</si>
  <si>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</si>
  <si>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</si>
  <si>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</si>
  <si>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</si>
  <si>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</si>
  <si>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</si>
  <si>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</si>
  <si>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</si>
  <si>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</si>
  <si>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</si>
  <si>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</si>
  <si>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</si>
  <si>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</si>
  <si>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</si>
  <si>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</si>
  <si>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</si>
  <si>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</si>
  <si>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</si>
  <si>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</si>
  <si>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</si>
  <si>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</si>
  <si>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</si>
  <si>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</si>
  <si>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</si>
  <si>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</si>
  <si>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</si>
  <si>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</si>
  <si>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</si>
  <si>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</si>
  <si>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</si>
  <si>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</si>
  <si>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</si>
  <si>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</si>
  <si>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</si>
  <si>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</si>
  <si>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</si>
  <si>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</si>
  <si>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</si>
  <si>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</si>
  <si>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</si>
  <si>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</si>
  <si>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</si>
  <si>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</si>
  <si>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</si>
  <si>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</si>
  <si>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</si>
  <si>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</si>
  <si>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</si>
  <si>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</si>
  <si>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</si>
  <si>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</si>
  <si>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</si>
  <si>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</si>
  <si>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</si>
  <si>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</si>
  <si>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</si>
  <si>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</si>
  <si>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</si>
  <si>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</si>
  <si>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</si>
  <si>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</si>
  <si>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</si>
  <si>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</si>
  <si>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</si>
  <si>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</si>
  <si>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</si>
  <si>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</si>
  <si>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</si>
  <si>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</si>
  <si>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</si>
  <si>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</si>
  <si>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</si>
  <si>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</si>
  <si>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</si>
  <si>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</si>
  <si>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</si>
  <si>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</si>
  <si>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</si>
  <si>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</si>
  <si>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</si>
  <si>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</si>
  <si>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</si>
  <si>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</si>
  <si>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</si>
  <si>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</si>
  <si>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</si>
  <si>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</si>
  <si>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</si>
  <si>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</si>
  <si>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</si>
  <si>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</si>
  <si>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</si>
  <si>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</si>
  <si>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</si>
  <si>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</si>
  <si>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</si>
  <si>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</si>
  <si>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</si>
  <si>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</si>
  <si>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</si>
  <si>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</si>
  <si>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</si>
  <si>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</si>
  <si>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</si>
  <si>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</si>
  <si>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</si>
  <si>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</si>
  <si>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</si>
  <si>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</si>
  <si>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</si>
  <si>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</si>
  <si>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</si>
  <si>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</si>
  <si>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</si>
  <si>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</si>
  <si>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</si>
  <si>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</si>
  <si>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</si>
  <si>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</si>
  <si>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</si>
  <si>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</si>
  <si>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</si>
  <si>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</si>
  <si>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</si>
  <si>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</si>
  <si>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</si>
  <si>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</si>
  <si>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</si>
  <si>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</si>
  <si>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</si>
  <si>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</si>
  <si>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</si>
  <si>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</si>
  <si>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</si>
  <si>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</si>
  <si>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</si>
  <si>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</si>
  <si>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</si>
  <si>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</si>
  <si>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</si>
  <si>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</si>
  <si>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</si>
  <si>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</si>
  <si>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</si>
  <si>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</si>
  <si>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</si>
  <si>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</si>
  <si>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</si>
  <si>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</si>
  <si>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</si>
  <si>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</si>
  <si>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</si>
  <si>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</si>
  <si>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</si>
  <si>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</si>
  <si>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</si>
  <si>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</si>
  <si>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</si>
  <si>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</si>
  <si>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</si>
  <si>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</si>
  <si>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</si>
  <si>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</si>
  <si>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</si>
  <si>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</si>
  <si>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</si>
  <si>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</si>
  <si>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</si>
  <si>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</si>
  <si>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</si>
  <si>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</si>
  <si>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</si>
  <si>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</si>
  <si>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</si>
  <si>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</si>
  <si>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</si>
  <si>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</si>
  <si>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</si>
  <si>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</si>
  <si>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</si>
  <si>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</si>
  <si>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</si>
  <si>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</si>
  <si>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</si>
  <si>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</si>
  <si>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</si>
  <si>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</si>
  <si>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</si>
  <si>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</si>
  <si>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</si>
  <si>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</si>
  <si>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</si>
  <si>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</si>
  <si>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</si>
  <si>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</si>
  <si>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</si>
  <si>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</si>
  <si>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</si>
  <si>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</si>
  <si>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</si>
  <si>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</si>
  <si>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</si>
  <si>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</si>
  <si>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</si>
  <si>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</si>
  <si>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</si>
  <si>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</si>
  <si>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</si>
  <si>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</si>
  <si>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</si>
  <si>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</si>
  <si>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</si>
  <si>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</si>
  <si>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</si>
  <si>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</si>
  <si>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</si>
  <si>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</si>
  <si>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</si>
  <si>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</si>
  <si>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</si>
  <si>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</si>
  <si>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</si>
  <si>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</si>
  <si>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</si>
  <si>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</si>
  <si>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</si>
  <si>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</si>
  <si>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</si>
  <si>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</si>
  <si>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</si>
  <si>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</si>
  <si>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</si>
  <si>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</si>
  <si>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</si>
  <si>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</si>
  <si>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</si>
  <si>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</si>
  <si>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</si>
  <si>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</si>
  <si>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</si>
  <si>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</si>
  <si>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</si>
  <si>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</si>
  <si>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</si>
  <si>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</si>
  <si>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</si>
  <si>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</si>
  <si>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</si>
  <si>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</si>
  <si>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</si>
  <si>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</si>
  <si>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</si>
  <si>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</si>
  <si>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</si>
  <si>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</si>
  <si>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</si>
  <si>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</si>
  <si>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</si>
  <si>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</si>
  <si>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</si>
  <si>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</si>
  <si>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</si>
  <si>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</si>
  <si>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</si>
  <si>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</si>
  <si>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</si>
  <si>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</si>
  <si>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</si>
  <si>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</si>
  <si>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</si>
  <si>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</si>
  <si>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</si>
  <si>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</si>
  <si>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</si>
  <si>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</si>
  <si>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</si>
  <si>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</si>
  <si>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</si>
  <si>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</si>
  <si>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</si>
  <si>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</si>
  <si>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</si>
  <si>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</si>
  <si>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</si>
  <si>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</si>
  <si>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</si>
  <si>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</si>
  <si>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</si>
  <si>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</si>
  <si>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</si>
  <si>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</si>
  <si>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</si>
  <si>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</si>
  <si>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</si>
  <si>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</si>
  <si>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</si>
  <si>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</si>
  <si>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</si>
  <si>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</si>
  <si>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</si>
  <si>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</si>
  <si>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</si>
  <si>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</si>
  <si>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</si>
  <si>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</si>
  <si>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</si>
  <si>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</si>
  <si>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</si>
  <si>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</si>
  <si>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</si>
  <si>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</si>
  <si>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</si>
  <si>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</si>
  <si>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</si>
  <si>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</si>
  <si>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</si>
  <si>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</si>
  <si>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</si>
  <si>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</si>
  <si>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</si>
  <si>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</si>
  <si>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</si>
  <si>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</si>
  <si>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</si>
  <si>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</si>
  <si>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</si>
  <si>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</si>
  <si>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</si>
  <si>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</si>
  <si>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</si>
  <si>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</si>
  <si>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</si>
  <si>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</si>
  <si>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</si>
  <si>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</si>
  <si>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</si>
  <si>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</si>
  <si>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</si>
  <si>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</si>
  <si>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</si>
  <si>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</si>
  <si>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</si>
  <si>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</si>
  <si>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</si>
  <si>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</si>
  <si>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</si>
  <si>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</si>
  <si>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</si>
  <si>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</si>
  <si>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</si>
  <si>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</si>
  <si>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</si>
  <si>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</si>
  <si>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</si>
  <si>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</si>
  <si>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</si>
  <si>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</si>
  <si>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</si>
  <si>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</si>
  <si>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</si>
  <si>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</si>
  <si>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</si>
  <si>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</si>
  <si>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</si>
  <si>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</si>
  <si>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</si>
  <si>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</si>
  <si>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</si>
  <si>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</si>
  <si>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</si>
  <si>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</si>
  <si>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</si>
  <si>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</si>
  <si>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</si>
  <si>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</si>
  <si>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</si>
  <si>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</si>
  <si>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</si>
  <si>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</si>
  <si>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</si>
  <si>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</si>
  <si>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</si>
  <si>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</si>
  <si>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</si>
  <si>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</si>
  <si>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</si>
  <si>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</si>
  <si>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</si>
  <si>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</si>
  <si>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</si>
  <si>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</si>
  <si>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</si>
  <si>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</si>
  <si>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</si>
  <si>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</si>
  <si>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</si>
  <si>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</si>
  <si>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</si>
  <si>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</si>
  <si>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</si>
  <si>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</si>
  <si>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</si>
  <si>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</si>
  <si>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</si>
  <si>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</si>
  <si>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</si>
  <si>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</si>
  <si>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</si>
  <si>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</si>
  <si>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</si>
  <si>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</si>
  <si>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</si>
  <si>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</si>
  <si>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</si>
  <si>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</si>
  <si>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</si>
  <si>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</si>
  <si>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</si>
  <si>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</si>
  <si>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</si>
  <si>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</si>
  <si>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</si>
  <si>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</si>
  <si>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</si>
  <si>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</si>
  <si>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</si>
  <si>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</si>
  <si>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</si>
  <si>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</si>
  <si>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</si>
  <si>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</si>
  <si>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</si>
  <si>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</si>
  <si>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</si>
  <si>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</si>
  <si>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</si>
  <si>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</si>
  <si>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</si>
  <si>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</si>
  <si>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</si>
  <si>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</si>
  <si>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</si>
  <si>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</si>
  <si>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</si>
  <si>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</si>
  <si>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</si>
  <si>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</si>
  <si>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</si>
  <si>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</si>
  <si>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</si>
  <si>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</si>
  <si>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</si>
  <si>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</si>
  <si>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</si>
  <si>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</si>
  <si>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</si>
  <si>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</si>
  <si>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</si>
  <si>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</si>
  <si>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</si>
  <si>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</si>
  <si>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</si>
  <si>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</si>
  <si>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</si>
  <si>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</si>
  <si>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</si>
  <si>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</si>
  <si>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</si>
  <si>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</si>
  <si>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</si>
  <si>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</si>
  <si>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</si>
  <si>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</si>
  <si>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</si>
  <si>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</si>
  <si>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</si>
  <si>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</si>
  <si>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</si>
  <si>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</si>
  <si>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</si>
  <si>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</si>
  <si>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</si>
  <si>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</si>
  <si>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</si>
  <si>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</si>
  <si>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</si>
  <si>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</si>
  <si>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</si>
  <si>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</si>
  <si>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</si>
  <si>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</si>
  <si>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</si>
  <si>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</si>
  <si>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</si>
  <si>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</si>
  <si>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</si>
  <si>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</si>
  <si>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</si>
  <si>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</si>
  <si>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</si>
  <si>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</si>
  <si>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</si>
  <si>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</si>
  <si>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</si>
  <si>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</si>
  <si>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</si>
  <si>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</si>
  <si>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</si>
  <si>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</si>
  <si>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</si>
  <si>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</si>
  <si>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</si>
  <si>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</si>
  <si>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</si>
  <si>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</si>
  <si>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</si>
  <si>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</si>
  <si>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</si>
  <si>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</si>
  <si>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</si>
  <si>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</si>
  <si>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</si>
  <si>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</si>
  <si>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</si>
  <si>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</si>
  <si>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</si>
  <si>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</si>
  <si>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</si>
  <si>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</si>
  <si>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</si>
  <si>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</si>
  <si>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</si>
  <si>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</si>
  <si>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</si>
  <si>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</si>
  <si>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</si>
  <si>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</si>
  <si>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</si>
  <si>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</si>
  <si>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</si>
  <si>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</si>
  <si>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</si>
  <si>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</si>
  <si>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</si>
  <si>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</si>
  <si>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</si>
  <si>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</si>
  <si>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</si>
  <si>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</si>
  <si>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</si>
  <si>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</si>
  <si>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</si>
  <si>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</si>
  <si>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</si>
  <si>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</si>
  <si>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</si>
  <si>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</si>
  <si>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</si>
  <si>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</si>
  <si>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</si>
  <si>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</si>
  <si>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</si>
  <si>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</si>
  <si>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</si>
  <si>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</si>
  <si>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</si>
  <si>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</si>
  <si>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</si>
  <si>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</si>
  <si>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</si>
  <si>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</si>
  <si>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</si>
  <si>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</si>
  <si>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</si>
  <si>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</si>
  <si>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</si>
  <si>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</si>
  <si>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</si>
  <si>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</si>
  <si>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</si>
  <si>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</si>
  <si>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</si>
  <si>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</si>
  <si>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</si>
  <si>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</si>
  <si>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</si>
  <si>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</si>
  <si>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</si>
  <si>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</si>
  <si>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</si>
  <si>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</si>
  <si>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</si>
  <si>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</si>
  <si>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</si>
  <si>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</si>
  <si>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</si>
  <si>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</si>
  <si>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</si>
  <si>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</si>
  <si>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</si>
  <si>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</si>
  <si>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</si>
  <si>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</si>
  <si>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</si>
  <si>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</si>
  <si>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</si>
  <si>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</si>
  <si>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</si>
  <si>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</si>
  <si>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</si>
  <si>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</si>
  <si>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</si>
  <si>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</si>
  <si>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</si>
  <si>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</si>
  <si>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</si>
  <si>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</si>
  <si>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</si>
  <si>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</si>
  <si>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</si>
  <si>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</si>
  <si>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</si>
  <si>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</si>
  <si>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</si>
  <si>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</si>
  <si>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</si>
  <si>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</si>
  <si>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</si>
  <si>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</si>
  <si>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</si>
  <si>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</si>
  <si>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</si>
  <si>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</si>
  <si>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</si>
  <si>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</si>
  <si>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</si>
  <si>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</si>
  <si>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</si>
  <si>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</si>
  <si>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</si>
  <si>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</si>
  <si>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</si>
  <si>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</si>
  <si>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</si>
  <si>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</si>
  <si>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</si>
  <si>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</si>
  <si>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</si>
  <si>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</si>
  <si>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</si>
  <si>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</si>
  <si>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</si>
  <si>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</si>
  <si>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</si>
  <si>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</si>
  <si>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</si>
  <si>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</si>
  <si>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</si>
  <si>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</si>
  <si>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</si>
  <si>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</si>
  <si>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</si>
  <si>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</si>
  <si>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</si>
  <si>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</si>
  <si>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</si>
  <si>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</si>
  <si>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</si>
  <si>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</si>
  <si>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</si>
  <si>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</si>
  <si>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</si>
  <si>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</si>
  <si>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</si>
  <si>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</si>
  <si>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</si>
  <si>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</si>
  <si>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</si>
  <si>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</si>
  <si>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</si>
  <si>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</si>
  <si>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</si>
  <si>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</si>
  <si>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</si>
  <si>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</si>
  <si>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</si>
  <si>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</si>
  <si>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</si>
  <si>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</si>
  <si>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</si>
  <si>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</si>
  <si>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</si>
  <si>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</si>
  <si>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</si>
  <si>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</si>
  <si>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</si>
  <si>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</si>
  <si>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</si>
  <si>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</si>
  <si>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</si>
  <si>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</si>
  <si>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</si>
  <si>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</si>
  <si>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</si>
  <si>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</si>
  <si>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</si>
  <si>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</si>
  <si>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</si>
  <si>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</si>
  <si>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</si>
  <si>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</si>
  <si>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</si>
  <si>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</si>
  <si>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</si>
  <si>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</si>
  <si>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</si>
  <si>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</si>
  <si>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</si>
  <si>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</si>
  <si>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</si>
  <si>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</si>
  <si>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</si>
  <si>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</si>
  <si>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</si>
  <si>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</si>
  <si>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</si>
  <si>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</si>
  <si>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</si>
  <si>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</si>
  <si>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</si>
  <si>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</si>
  <si>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</si>
  <si>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</si>
  <si>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</si>
  <si>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</si>
  <si>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</si>
  <si>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</si>
  <si>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</si>
  <si>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</si>
  <si>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</si>
  <si>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</si>
  <si>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</si>
  <si>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</si>
  <si>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</si>
  <si>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</si>
  <si>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</si>
  <si>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</si>
  <si>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</si>
  <si>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</si>
  <si>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</si>
  <si>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</si>
  <si>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</si>
  <si>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</si>
  <si>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</si>
  <si>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</si>
  <si>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</si>
  <si>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</si>
  <si>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</si>
  <si>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</si>
  <si>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</si>
  <si>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</si>
  <si>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</si>
  <si>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</si>
  <si>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</si>
  <si>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</si>
  <si>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</si>
  <si>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</si>
  <si>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</si>
  <si>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</si>
  <si>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</si>
  <si>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</si>
  <si>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</si>
  <si>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</si>
  <si>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</si>
  <si>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</si>
  <si>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</si>
  <si>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</si>
  <si>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</si>
  <si>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</si>
  <si>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</si>
  <si>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</si>
  <si>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</si>
  <si>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</si>
  <si>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</si>
  <si>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</si>
  <si>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</si>
  <si>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</si>
  <si>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</si>
  <si>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</si>
  <si>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</si>
  <si>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</si>
  <si>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</si>
  <si>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</si>
  <si>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</si>
  <si>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</si>
  <si>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</si>
  <si>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</si>
  <si>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</si>
  <si>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</si>
  <si>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</si>
  <si>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</si>
  <si>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</si>
  <si>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</si>
  <si>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</si>
  <si>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</si>
  <si>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</si>
  <si>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</si>
  <si>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</si>
  <si>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</si>
  <si>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</si>
  <si>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</si>
  <si>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</si>
  <si>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</si>
  <si>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</si>
  <si>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</si>
  <si>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</si>
  <si>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</si>
  <si>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</si>
  <si>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</si>
  <si>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</si>
  <si>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</si>
  <si>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</si>
  <si>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</si>
  <si>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</si>
  <si>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</si>
  <si>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</si>
  <si>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</si>
  <si>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</si>
  <si>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</si>
  <si>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</si>
  <si>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</si>
  <si>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</si>
  <si>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</si>
  <si>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</si>
  <si>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</si>
  <si>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</si>
  <si>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</si>
  <si>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</si>
  <si>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</si>
  <si>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</si>
  <si>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</si>
  <si>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</si>
  <si>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</si>
  <si>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</si>
  <si>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</si>
  <si>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</si>
  <si>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</si>
  <si>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</si>
  <si>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</si>
  <si>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</si>
  <si>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</si>
  <si>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</si>
  <si>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</si>
  <si>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</si>
  <si>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</si>
  <si>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</si>
  <si>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</si>
  <si>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</si>
  <si>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</si>
  <si>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</si>
  <si>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</si>
  <si>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</si>
  <si>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</si>
  <si>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</si>
  <si>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</si>
  <si>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</si>
  <si>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</si>
  <si>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</si>
  <si>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</si>
  <si>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</si>
  <si>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</si>
  <si>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</si>
  <si>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</si>
  <si>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</si>
  <si>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</si>
  <si>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</si>
  <si>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</si>
  <si>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</si>
  <si>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</si>
  <si>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</si>
  <si>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</si>
  <si>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</si>
  <si>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</si>
  <si>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</si>
  <si>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</si>
  <si>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</si>
  <si>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</si>
  <si>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</si>
  <si>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</si>
  <si>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</si>
  <si>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</si>
  <si>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</si>
  <si>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</si>
  <si>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</si>
  <si>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</si>
  <si>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</si>
  <si>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</si>
  <si>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</si>
  <si>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</si>
  <si>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</si>
  <si>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</si>
  <si>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</si>
  <si>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</si>
  <si>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</si>
  <si>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</si>
  <si>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</si>
  <si>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</si>
  <si>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</si>
  <si>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</si>
  <si>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</si>
  <si>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</si>
  <si>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</si>
  <si>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</si>
  <si>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</si>
  <si>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</si>
  <si>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</si>
  <si>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</si>
  <si>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</si>
  <si>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</si>
  <si>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</si>
  <si>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</si>
  <si>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</si>
  <si>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</si>
  <si>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</si>
  <si>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</si>
  <si>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</si>
  <si>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</si>
  <si>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</si>
  <si>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</si>
  <si>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</si>
  <si>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</si>
  <si>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</si>
  <si>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</si>
  <si>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</si>
  <si>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</si>
  <si>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</si>
  <si>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</si>
  <si>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</si>
  <si>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</si>
  <si>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</si>
  <si>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</si>
  <si>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</si>
  <si>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</si>
  <si>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</si>
  <si>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</si>
  <si>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</si>
  <si>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</si>
  <si>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</si>
  <si>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</si>
  <si>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</si>
  <si>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</si>
  <si>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</si>
  <si>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</si>
  <si>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</si>
  <si>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</si>
  <si>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</si>
  <si>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</si>
  <si>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</si>
  <si>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</si>
  <si>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</si>
  <si>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</si>
  <si>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</si>
  <si>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</si>
  <si>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</si>
  <si>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</si>
  <si>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</si>
  <si>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</si>
  <si>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</si>
  <si>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</si>
  <si>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</si>
  <si>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</si>
  <si>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</si>
  <si>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</si>
  <si>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</si>
  <si>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</si>
  <si>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</si>
  <si>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</si>
  <si>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</si>
  <si>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</si>
  <si>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</si>
  <si>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</si>
  <si>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</si>
  <si>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</si>
  <si>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</si>
  <si>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</si>
  <si>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</si>
  <si>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</si>
  <si>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</si>
  <si>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</si>
  <si>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</si>
  <si>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</si>
  <si>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</si>
  <si>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</si>
  <si>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</si>
  <si>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</si>
  <si>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</si>
  <si>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</si>
  <si>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</si>
  <si>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</si>
  <si>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</si>
  <si>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</si>
  <si>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</si>
  <si>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</si>
  <si>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</si>
  <si>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</si>
  <si>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</si>
  <si>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</si>
  <si>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</si>
  <si>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</si>
  <si>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</si>
  <si>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</si>
  <si>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</si>
  <si>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</si>
  <si>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</si>
  <si>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</si>
  <si>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</si>
  <si>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</si>
  <si>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</si>
  <si>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</si>
  <si>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</si>
  <si>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</si>
  <si>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</si>
  <si>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</si>
  <si>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</si>
  <si>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</si>
  <si>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</si>
  <si>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</si>
  <si>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</si>
  <si>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</si>
  <si>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</si>
  <si>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</si>
  <si>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</si>
  <si>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</si>
  <si>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</si>
  <si>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</si>
  <si>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</si>
  <si>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</si>
  <si>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</si>
  <si>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</si>
  <si>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</si>
  <si>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</si>
  <si>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</si>
  <si>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</si>
  <si>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</si>
  <si>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</si>
  <si>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</si>
  <si>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</si>
  <si>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</si>
  <si>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</si>
  <si>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</si>
  <si>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</si>
  <si>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</si>
  <si>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</si>
  <si>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</si>
  <si>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</si>
  <si>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</si>
  <si>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</si>
  <si>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</si>
  <si>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</si>
  <si>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</si>
  <si>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</si>
  <si>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</si>
  <si>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</si>
  <si>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</si>
  <si>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</si>
  <si>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</si>
  <si>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</si>
  <si>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</si>
  <si>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</si>
  <si>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</si>
  <si>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</si>
  <si>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</si>
  <si>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</si>
  <si>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</si>
  <si>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</si>
  <si>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</si>
  <si>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</si>
  <si>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</si>
  <si>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</si>
  <si>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</si>
  <si>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</si>
  <si>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</si>
  <si>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</si>
  <si>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</si>
  <si>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</si>
  <si>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</si>
  <si>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</si>
  <si>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</si>
  <si>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</si>
  <si>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</si>
  <si>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</si>
  <si>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</si>
  <si>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</si>
  <si>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</si>
  <si>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</si>
  <si>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</si>
  <si>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</si>
  <si>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</si>
  <si>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</si>
  <si>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</si>
  <si>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</si>
  <si>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</si>
  <si>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</si>
  <si>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</si>
  <si>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</si>
  <si>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</si>
  <si>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</si>
  <si>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</si>
  <si>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</si>
  <si>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</si>
  <si>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</si>
  <si>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</si>
  <si>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</si>
  <si>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</si>
  <si>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</si>
  <si>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</si>
  <si>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</si>
  <si>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</si>
  <si>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</si>
  <si>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</si>
  <si>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</si>
  <si>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</si>
  <si>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</si>
  <si>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</si>
  <si>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</si>
  <si>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</si>
  <si>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</si>
  <si>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</si>
  <si>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</si>
  <si>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</si>
  <si>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</si>
  <si>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</si>
  <si>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</si>
  <si>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</si>
  <si>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</si>
  <si>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</si>
  <si>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</si>
  <si>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</si>
  <si>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</si>
  <si>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</si>
  <si>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</si>
  <si>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</si>
  <si>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</si>
  <si>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</si>
  <si>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</si>
  <si>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</si>
  <si>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</si>
  <si>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</si>
  <si>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</si>
  <si>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</si>
  <si>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</si>
  <si>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</si>
  <si>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</si>
  <si>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</si>
  <si>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</si>
  <si>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</si>
  <si>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</si>
  <si>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</si>
  <si>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</si>
  <si>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</si>
  <si>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</si>
  <si>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</si>
  <si>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</si>
  <si>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</si>
  <si>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</si>
  <si>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</si>
  <si>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</si>
  <si>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</si>
  <si>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</si>
  <si>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</si>
  <si>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</si>
  <si>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</si>
  <si>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</si>
  <si>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</si>
  <si>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</si>
  <si>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</si>
  <si>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</si>
  <si>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</si>
  <si>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</si>
  <si>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</si>
  <si>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</si>
  <si>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</si>
  <si>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</si>
  <si>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</si>
  <si>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</si>
  <si>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</si>
  <si>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</si>
  <si>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</si>
  <si>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</si>
  <si>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</si>
  <si>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</si>
  <si>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</si>
  <si>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</si>
  <si>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</si>
  <si>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</si>
  <si>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</si>
  <si>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</si>
  <si>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</si>
  <si>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</si>
  <si>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</si>
  <si>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</si>
  <si>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</si>
  <si>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</si>
  <si>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</si>
  <si>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</si>
  <si>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</si>
  <si>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</si>
  <si>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</si>
  <si>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</si>
  <si>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</si>
  <si>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</si>
  <si>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</si>
  <si>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</si>
  <si>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</si>
  <si>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</si>
  <si>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</si>
  <si>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</si>
  <si>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</si>
  <si>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</si>
  <si>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</si>
  <si>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</si>
  <si>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</si>
  <si>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</si>
  <si>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</si>
  <si>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</si>
  <si>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</si>
  <si>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</si>
  <si>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</si>
  <si>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</si>
  <si>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</si>
  <si>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</si>
  <si>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</si>
  <si>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</si>
  <si>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</si>
  <si>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</si>
  <si>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</si>
  <si>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</si>
  <si>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</si>
  <si>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</si>
  <si>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</si>
  <si>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</si>
  <si>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</si>
  <si>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</si>
  <si>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</si>
  <si>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</si>
  <si>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</si>
  <si>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</si>
  <si>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</si>
  <si>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</si>
  <si>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</si>
  <si>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</si>
  <si>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</si>
  <si>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</si>
  <si>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</si>
  <si>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</si>
  <si>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</si>
  <si>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</si>
  <si>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</si>
  <si>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</si>
  <si>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</si>
  <si>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</si>
  <si>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</si>
  <si>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</si>
  <si>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</si>
  <si>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</si>
  <si>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</si>
  <si>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</si>
  <si>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</si>
  <si>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</si>
  <si>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</si>
  <si>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</si>
  <si>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</si>
  <si>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</si>
  <si>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</si>
  <si>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</si>
  <si>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</si>
  <si>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</si>
  <si>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</si>
  <si>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</si>
  <si>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</si>
  <si>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</si>
  <si>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</si>
  <si>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</si>
  <si>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</si>
  <si>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</si>
  <si>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</si>
  <si>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</si>
  <si>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</si>
  <si>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</si>
  <si>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</si>
  <si>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</si>
  <si>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</si>
  <si>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</si>
  <si>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</si>
  <si>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</si>
  <si>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</si>
  <si>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</si>
  <si>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</si>
  <si>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</si>
  <si>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</si>
  <si>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</si>
  <si>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</si>
  <si>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</si>
  <si>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</si>
  <si>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</si>
  <si>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</si>
  <si>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</si>
  <si>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</si>
  <si>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</si>
  <si>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</si>
  <si>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</si>
  <si>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</si>
  <si>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</si>
  <si>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</si>
  <si>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</si>
  <si>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</si>
  <si>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</si>
  <si>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</si>
  <si>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</si>
  <si>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</si>
  <si>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</si>
  <si>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</si>
  <si>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</si>
  <si>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</si>
  <si>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</si>
  <si>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</si>
  <si>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</si>
  <si>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</si>
  <si>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</si>
  <si>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</si>
  <si>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</si>
  <si>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</si>
  <si>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</si>
  <si>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</si>
  <si>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</si>
  <si>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</si>
  <si>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</si>
  <si>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</si>
  <si>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</si>
  <si>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</si>
  <si>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</si>
  <si>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</si>
  <si>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</si>
  <si>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</si>
  <si>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</si>
  <si>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</si>
  <si>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</si>
  <si>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</si>
  <si>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</si>
  <si>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</si>
  <si>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</si>
  <si>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</si>
  <si>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</si>
  <si>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</si>
  <si>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</si>
  <si>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</si>
  <si>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</si>
  <si>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</si>
  <si>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</si>
  <si>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</si>
  <si>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</si>
  <si>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</si>
  <si>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</si>
  <si>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</si>
  <si>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</si>
  <si>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</si>
  <si>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</si>
  <si>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</si>
  <si>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</si>
  <si>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</si>
  <si>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</si>
  <si>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</si>
  <si>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</si>
  <si>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</si>
  <si>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</si>
  <si>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</si>
  <si>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</si>
  <si>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</si>
  <si>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</si>
  <si>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</si>
  <si>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</si>
  <si>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</si>
  <si>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</si>
  <si>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</si>
  <si>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</si>
  <si>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</si>
  <si>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</si>
  <si>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</si>
  <si>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</si>
  <si>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</si>
  <si>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</si>
  <si>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</si>
  <si>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</si>
  <si>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</si>
  <si>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</si>
  <si>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</si>
  <si>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</si>
  <si>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</si>
  <si>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</si>
  <si>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</si>
  <si>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</si>
  <si>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</si>
  <si>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</si>
  <si>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</si>
  <si>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</si>
  <si>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</si>
  <si>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</si>
  <si>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</si>
  <si>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</si>
  <si>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</si>
  <si>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</si>
  <si>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</si>
  <si>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</si>
  <si>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</si>
  <si>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</si>
  <si>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</si>
  <si>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</si>
  <si>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</si>
  <si>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</si>
  <si>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</si>
  <si>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</si>
  <si>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</si>
  <si>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</si>
  <si>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</si>
  <si>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</si>
  <si>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</si>
  <si>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</si>
  <si>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</si>
  <si>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</si>
  <si>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</si>
  <si>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</si>
  <si>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</si>
  <si>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</si>
  <si>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</si>
  <si>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</si>
  <si>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</si>
  <si>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</si>
  <si>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</si>
  <si>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</si>
  <si>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</si>
  <si>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</si>
  <si>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</si>
  <si>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</si>
  <si>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</si>
  <si>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</si>
  <si>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</si>
  <si>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</si>
  <si>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</si>
  <si>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</si>
  <si>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</si>
  <si>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</si>
  <si>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</si>
  <si>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</si>
  <si>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</si>
  <si>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</si>
  <si>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</si>
  <si>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</si>
  <si>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</si>
  <si>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</si>
  <si>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</si>
  <si>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</si>
  <si>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</si>
  <si>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</si>
  <si>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</si>
  <si>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</si>
  <si>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</si>
  <si>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</si>
  <si>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</si>
  <si>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</si>
  <si>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</si>
  <si>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</si>
  <si>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</si>
  <si>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</si>
  <si>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</si>
  <si>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</si>
  <si>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</si>
  <si>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</si>
  <si>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</si>
  <si>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</si>
  <si>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</si>
  <si>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</si>
  <si>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</si>
  <si>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</si>
  <si>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</si>
  <si>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</si>
  <si>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</si>
  <si>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</si>
  <si>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</si>
  <si>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</si>
  <si>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</si>
  <si>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</si>
  <si>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</si>
  <si>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</si>
  <si>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</si>
  <si>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</si>
  <si>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</si>
  <si>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</si>
  <si>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</si>
  <si>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</si>
  <si>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</si>
  <si>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</si>
  <si>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</si>
  <si>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</si>
  <si>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</si>
  <si>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</si>
  <si>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</si>
  <si>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</si>
  <si>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</si>
  <si>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</si>
  <si>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</si>
  <si>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</si>
  <si>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</si>
  <si>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</si>
  <si>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</si>
  <si>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</si>
  <si>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</si>
  <si>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</si>
  <si>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</si>
  <si>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</si>
  <si>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</si>
  <si>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</si>
  <si>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</si>
  <si>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</si>
  <si>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</si>
  <si>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</si>
  <si>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</si>
  <si>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</si>
  <si>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</si>
  <si>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</si>
  <si>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</si>
  <si>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</si>
  <si>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</si>
  <si>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</si>
  <si>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</si>
  <si>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</si>
  <si>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</si>
  <si>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</si>
  <si>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</si>
  <si>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</si>
  <si>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</si>
  <si>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</si>
  <si>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</si>
  <si>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</si>
  <si>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</si>
  <si>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</si>
  <si>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</si>
  <si>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</si>
  <si>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</si>
  <si>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</si>
  <si>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</si>
  <si>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</si>
  <si>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</si>
  <si>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</si>
  <si>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</si>
  <si>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</si>
  <si>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</si>
  <si>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</si>
  <si>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</si>
  <si>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</si>
  <si>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</si>
  <si>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</si>
  <si>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</si>
  <si>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</si>
  <si>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</si>
  <si>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</si>
  <si>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</si>
  <si>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</si>
  <si>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</si>
  <si>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</si>
  <si>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</si>
  <si>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</si>
  <si>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</si>
  <si>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</si>
  <si>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</si>
  <si>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</si>
  <si>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</si>
  <si>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</si>
  <si>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</si>
  <si>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</si>
  <si>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</si>
  <si>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</si>
  <si>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</si>
  <si>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</si>
  <si>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</si>
  <si>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</si>
  <si>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</si>
  <si>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</si>
  <si>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</si>
  <si>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</si>
  <si>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</si>
  <si>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</si>
  <si>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</si>
  <si>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</si>
  <si>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</si>
  <si>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</si>
  <si>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</si>
  <si>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</si>
  <si>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</si>
  <si>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</si>
  <si>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</si>
  <si>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</si>
  <si>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</si>
  <si>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</si>
  <si>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</si>
  <si>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</si>
  <si>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</si>
  <si>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</si>
  <si>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</si>
  <si>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</si>
  <si>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</si>
  <si>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</si>
  <si>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</si>
  <si>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</si>
  <si>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</si>
  <si>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</si>
  <si>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</si>
  <si>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</si>
  <si>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</si>
  <si>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</si>
  <si>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</si>
  <si>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</si>
  <si>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</si>
  <si>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</si>
  <si>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</si>
  <si>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</si>
  <si>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</si>
  <si>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</si>
  <si>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</si>
  <si>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</si>
  <si>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</si>
  <si>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</si>
  <si>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</si>
  <si>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</si>
  <si>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</si>
  <si>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</si>
  <si>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</si>
  <si>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</si>
  <si>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</si>
  <si>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</si>
  <si>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</si>
  <si>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</si>
  <si>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</si>
  <si>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</si>
  <si>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</si>
  <si>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</si>
  <si>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</si>
  <si>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</si>
  <si>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</si>
  <si>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</si>
  <si>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</si>
  <si>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</si>
  <si>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</si>
  <si>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</si>
  <si>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</si>
  <si>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</si>
  <si>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</si>
  <si>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</si>
  <si>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</si>
  <si>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</si>
  <si>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</si>
  <si>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</si>
  <si>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</si>
  <si>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</si>
  <si>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</si>
  <si>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</si>
  <si>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</si>
  <si>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</si>
  <si>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</si>
  <si>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</si>
  <si>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</si>
  <si>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</si>
  <si>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</si>
  <si>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</si>
  <si>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</si>
  <si>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</si>
  <si>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</si>
  <si>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</si>
  <si>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</si>
  <si>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</si>
  <si>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</si>
  <si>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</si>
  <si>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</si>
  <si>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</si>
  <si>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</si>
  <si>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</si>
  <si>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</si>
  <si>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</si>
  <si>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</si>
  <si>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</si>
  <si>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</si>
  <si>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</si>
  <si>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</si>
  <si>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</si>
  <si>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</si>
  <si>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</si>
  <si>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</si>
  <si>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</si>
  <si>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</si>
  <si>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</si>
  <si>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</si>
  <si>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</si>
  <si>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</si>
  <si>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</si>
  <si>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</si>
  <si>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</si>
  <si>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</si>
  <si>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</si>
  <si>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</si>
  <si>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</si>
  <si>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</si>
  <si>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</si>
  <si>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</si>
  <si>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</si>
  <si>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</si>
  <si>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</si>
  <si>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</si>
  <si>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</si>
  <si>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</si>
  <si>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</si>
  <si>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</si>
  <si>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</si>
  <si>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</si>
  <si>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</si>
  <si>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</si>
  <si>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</si>
  <si>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</si>
  <si>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</si>
  <si>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</si>
  <si>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</si>
  <si>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</si>
  <si>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</si>
  <si>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</si>
  <si>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</si>
  <si>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</si>
  <si>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</si>
  <si>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</si>
  <si>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</si>
  <si>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</si>
  <si>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</si>
  <si>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</si>
  <si>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</si>
  <si>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</si>
  <si>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</si>
  <si>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</si>
  <si>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</si>
  <si>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</si>
  <si>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</si>
  <si>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</si>
  <si>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</si>
  <si>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</si>
  <si>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</si>
  <si>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</si>
  <si>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</si>
  <si>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</si>
  <si>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</si>
  <si>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</si>
  <si>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</si>
  <si>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</si>
  <si>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</si>
  <si>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</si>
  <si>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</si>
  <si>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</si>
  <si>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</si>
  <si>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</si>
  <si>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</si>
  <si>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</si>
  <si>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</si>
  <si>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</si>
  <si>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</si>
  <si>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</si>
  <si>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</si>
  <si>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</si>
  <si>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</si>
  <si>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</si>
  <si>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</si>
  <si>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</si>
  <si>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</si>
  <si>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</si>
  <si>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</si>
  <si>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</si>
  <si>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</si>
  <si>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</si>
  <si>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</si>
  <si>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</si>
  <si>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</si>
  <si>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</si>
  <si>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</si>
  <si>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</si>
  <si>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</si>
  <si>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</si>
  <si>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</si>
  <si>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</si>
  <si>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</si>
  <si>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</si>
  <si>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</si>
  <si>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</si>
  <si>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</si>
  <si>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</si>
  <si>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</si>
  <si>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</si>
  <si>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</si>
  <si>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</si>
  <si>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</si>
  <si>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</si>
  <si>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</si>
  <si>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</si>
  <si>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</si>
  <si>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</si>
  <si>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</si>
  <si>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</si>
  <si>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</si>
  <si>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</si>
  <si>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</si>
  <si>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</si>
  <si>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</si>
  <si>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</si>
  <si>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</si>
  <si>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</si>
  <si>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</si>
  <si>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</si>
  <si>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</si>
  <si>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</si>
  <si>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</si>
  <si>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</si>
  <si>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</si>
  <si>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</si>
  <si>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</si>
  <si>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</si>
  <si>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</si>
  <si>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</si>
  <si>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</si>
  <si>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</si>
  <si>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</si>
  <si>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</si>
  <si>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</si>
  <si>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</si>
  <si>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</si>
  <si>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</si>
  <si>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</si>
  <si>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</si>
  <si>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</si>
  <si>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</si>
  <si>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</si>
  <si>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</si>
  <si>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</si>
  <si>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</si>
  <si>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</si>
  <si>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</si>
  <si>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</si>
  <si>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</si>
  <si>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</si>
  <si>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</si>
  <si>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</si>
  <si>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</si>
  <si>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</si>
  <si>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</si>
  <si>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</si>
  <si>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</si>
  <si>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</si>
  <si>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</si>
  <si>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</si>
  <si>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</si>
  <si>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</si>
  <si>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</si>
  <si>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</si>
  <si>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</si>
  <si>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</si>
  <si>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</si>
  <si>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</si>
  <si>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</si>
  <si>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</si>
  <si>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</si>
  <si>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</si>
  <si>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</si>
  <si>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</si>
  <si>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</si>
  <si>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</si>
  <si>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</si>
  <si>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</si>
  <si>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</si>
  <si>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</si>
  <si>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</si>
  <si>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</si>
  <si>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</si>
  <si>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</si>
  <si>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</si>
  <si>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</si>
  <si>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</si>
  <si>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</si>
  <si>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</si>
  <si>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</si>
  <si>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</si>
  <si>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</si>
  <si>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</si>
  <si>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</si>
  <si>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</si>
  <si>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</si>
  <si>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</si>
  <si>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</si>
  <si>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</si>
  <si>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</si>
  <si>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</si>
  <si>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</si>
  <si>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</si>
  <si>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</si>
  <si>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</si>
  <si>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</si>
  <si>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</si>
  <si>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</si>
  <si>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</si>
  <si>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</si>
  <si>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</si>
  <si>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</si>
  <si>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</si>
  <si>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</si>
  <si>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</si>
  <si>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</si>
  <si>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</si>
  <si>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</si>
  <si>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</si>
  <si>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</si>
  <si>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</si>
  <si>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</si>
  <si>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</si>
  <si>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</si>
  <si>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</si>
  <si>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</si>
  <si>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</si>
  <si>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</si>
  <si>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</si>
  <si>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</si>
  <si>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</si>
  <si>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</si>
  <si>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</si>
  <si>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</si>
  <si>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</si>
  <si>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</si>
  <si>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</si>
  <si>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</si>
  <si>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</si>
  <si>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</si>
  <si>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</si>
  <si>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</si>
  <si>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</si>
  <si>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</si>
  <si>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</si>
  <si>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</si>
  <si>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</si>
  <si>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</si>
  <si>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</si>
  <si>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</si>
  <si>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</si>
  <si>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</si>
  <si>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</si>
  <si>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</si>
  <si>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</si>
  <si>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</si>
  <si>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</si>
  <si>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</si>
  <si>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</si>
  <si>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</si>
  <si>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</si>
  <si>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</si>
  <si>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</si>
  <si>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</si>
  <si>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</si>
  <si>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</si>
  <si>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</si>
  <si>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</si>
  <si>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</si>
  <si>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</si>
  <si>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</si>
  <si>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</si>
  <si>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</si>
  <si>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</si>
  <si>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</si>
  <si>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</si>
  <si>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</si>
  <si>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</si>
  <si>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</si>
  <si>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</si>
  <si>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</si>
  <si>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</si>
  <si>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</si>
  <si>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</si>
  <si>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</si>
  <si>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</si>
  <si>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</si>
  <si>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</si>
  <si>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</si>
  <si>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</si>
  <si>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</si>
  <si>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</si>
  <si>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</si>
  <si>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</si>
  <si>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</si>
  <si>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</si>
  <si>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</si>
  <si>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</si>
  <si>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</si>
  <si>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</si>
  <si>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</si>
  <si>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</si>
  <si>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</si>
  <si>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</si>
  <si>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</si>
  <si>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</si>
  <si>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</si>
  <si>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</si>
  <si>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</si>
  <si>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</si>
  <si>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</si>
  <si>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</si>
  <si>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</si>
  <si>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</si>
  <si>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</si>
  <si>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</si>
  <si>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</si>
  <si>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</si>
  <si>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</si>
  <si>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</si>
  <si>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</si>
  <si>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</si>
  <si>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</si>
  <si>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</si>
  <si>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</si>
  <si>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</si>
  <si>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</si>
  <si>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</si>
  <si>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</si>
  <si>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</si>
  <si>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</si>
  <si>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</si>
  <si>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</si>
  <si>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</si>
  <si>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</si>
  <si>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</si>
  <si>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</si>
  <si>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</si>
  <si>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</si>
  <si>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</si>
  <si>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</si>
  <si>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</si>
  <si>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</si>
  <si>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</si>
  <si>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</si>
  <si>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</si>
  <si>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</si>
  <si>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</si>
  <si>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</si>
  <si>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</si>
  <si>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</si>
  <si>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</si>
  <si>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</si>
  <si>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</si>
  <si>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</si>
  <si>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</si>
  <si>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</si>
  <si>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</si>
  <si>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</si>
  <si>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</si>
  <si>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</si>
  <si>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</si>
  <si>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</si>
  <si>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</si>
  <si>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</si>
  <si>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</si>
  <si>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</si>
  <si>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</si>
  <si>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</si>
  <si>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</si>
  <si>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</si>
  <si>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</si>
  <si>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</si>
  <si>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</si>
  <si>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</si>
  <si>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</si>
  <si>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</si>
  <si>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</si>
  <si>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</si>
  <si>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</si>
  <si>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</si>
  <si>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</si>
  <si>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</si>
  <si>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</si>
  <si>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</si>
  <si>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</si>
  <si>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</si>
  <si>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</si>
  <si>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</si>
  <si>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</si>
  <si>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</si>
  <si>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</si>
  <si>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</si>
  <si>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</si>
  <si>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</si>
  <si>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</si>
  <si>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</si>
  <si>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</si>
  <si>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</si>
  <si>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</si>
  <si>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</si>
  <si>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</si>
  <si>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</si>
  <si>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</si>
  <si>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</si>
  <si>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</si>
  <si>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</si>
  <si>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</si>
  <si>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</si>
  <si>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</si>
  <si>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</si>
  <si>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</si>
  <si>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</si>
  <si>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</si>
  <si>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</si>
  <si>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</si>
  <si>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</si>
  <si>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</si>
  <si>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</si>
  <si>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</si>
  <si>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</si>
  <si>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</si>
  <si>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</si>
  <si>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</si>
  <si>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</si>
  <si>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</si>
  <si>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</si>
  <si>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</si>
  <si>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</si>
  <si>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</si>
  <si>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</si>
  <si>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</si>
  <si>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</si>
  <si>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</si>
  <si>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</si>
  <si>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</si>
  <si>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</si>
  <si>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</si>
  <si>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</si>
  <si>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</si>
  <si>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</si>
  <si>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</si>
  <si>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</si>
  <si>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</si>
  <si>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</si>
  <si>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</si>
  <si>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</si>
  <si>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</si>
  <si>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</si>
  <si>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</si>
  <si>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</si>
  <si>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</si>
  <si>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</si>
  <si>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</si>
  <si>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</si>
  <si>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</si>
  <si>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</si>
  <si>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</si>
  <si>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</si>
  <si>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</si>
  <si>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</si>
  <si>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</si>
  <si>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</si>
  <si>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</si>
  <si>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</si>
  <si>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</si>
  <si>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</si>
  <si>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</si>
  <si>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</si>
  <si>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</si>
  <si>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</si>
  <si>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</si>
  <si>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</si>
  <si>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</si>
  <si>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</si>
  <si>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</si>
  <si>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</si>
  <si>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</si>
  <si>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</si>
  <si>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</si>
  <si>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</si>
  <si>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</si>
  <si>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</si>
  <si>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</si>
  <si>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</si>
  <si>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</si>
  <si>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</si>
  <si>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</si>
  <si>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</si>
  <si>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</si>
  <si>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</si>
  <si>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</si>
  <si>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</si>
  <si>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</si>
  <si>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</si>
  <si>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</si>
  <si>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</si>
  <si>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</si>
  <si>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</si>
  <si>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</si>
  <si>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</si>
  <si>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</si>
  <si>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</si>
  <si>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</si>
  <si>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</si>
  <si>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</si>
  <si>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</si>
  <si>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</si>
  <si>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</si>
  <si>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</si>
  <si>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</si>
  <si>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</si>
  <si>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</si>
  <si>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</si>
  <si>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</si>
  <si>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</si>
  <si>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</si>
  <si>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</si>
  <si>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</si>
  <si>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</si>
  <si>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</si>
  <si>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</si>
  <si>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</si>
  <si>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</si>
  <si>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</si>
  <si>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</si>
  <si>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</si>
  <si>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</si>
  <si>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</si>
  <si>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</si>
  <si>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</si>
  <si>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</si>
  <si>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</si>
  <si>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</si>
  <si>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</si>
  <si>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</si>
  <si>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</si>
  <si>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</si>
  <si>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</si>
  <si>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</si>
  <si>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</si>
  <si>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</si>
  <si>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</si>
  <si>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</si>
  <si>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</si>
  <si>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</si>
  <si>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</si>
  <si>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</si>
  <si>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</si>
  <si>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</si>
  <si>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</si>
  <si>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</si>
  <si>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</si>
  <si>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</si>
  <si>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</si>
  <si>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</si>
  <si>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</si>
  <si>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</si>
  <si>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</si>
  <si>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</si>
  <si>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</si>
  <si>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</si>
  <si>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</si>
  <si>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</si>
  <si>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</si>
  <si>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</si>
  <si>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</si>
  <si>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</si>
  <si>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</si>
  <si>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</si>
  <si>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</si>
  <si>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</si>
  <si>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</si>
  <si>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</si>
  <si>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</si>
  <si>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</si>
  <si>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</si>
  <si>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</si>
  <si>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</si>
  <si>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</si>
  <si>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</si>
  <si>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</si>
  <si>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</si>
  <si>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</si>
  <si>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</si>
  <si>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</si>
  <si>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</si>
  <si>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</si>
  <si>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</si>
  <si>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</si>
  <si>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</si>
  <si>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</si>
  <si>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</si>
  <si>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</si>
  <si>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</si>
  <si>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</si>
  <si>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</si>
  <si>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</si>
  <si>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</si>
  <si>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</si>
  <si>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</si>
  <si>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</si>
  <si>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</si>
  <si>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</si>
  <si>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</si>
  <si>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</si>
  <si>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</si>
  <si>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</si>
  <si>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</si>
  <si>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</si>
  <si>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</si>
  <si>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</si>
  <si>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</si>
  <si>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</si>
  <si>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</si>
  <si>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</si>
  <si>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</si>
  <si>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</si>
  <si>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</si>
  <si>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</si>
  <si>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</si>
  <si>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</si>
  <si>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</si>
  <si>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</si>
  <si>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</si>
  <si>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</si>
  <si>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</si>
  <si>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</si>
  <si>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</si>
  <si>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</si>
  <si>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</si>
  <si>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</si>
  <si>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</si>
  <si>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</si>
  <si>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</si>
  <si>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</si>
  <si>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</si>
  <si>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</si>
  <si>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</si>
  <si>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</si>
  <si>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</si>
  <si>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</si>
  <si>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</si>
  <si>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</si>
  <si>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</si>
  <si>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</si>
  <si>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</si>
  <si>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</si>
  <si>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</si>
  <si>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</si>
  <si>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</si>
  <si>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</si>
  <si>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</si>
  <si>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</si>
  <si>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</si>
  <si>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</si>
  <si>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</si>
  <si>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</si>
  <si>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</si>
  <si>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</si>
  <si>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</si>
  <si>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</si>
  <si>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</si>
  <si>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</si>
  <si>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</si>
  <si>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</si>
  <si>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</si>
  <si>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</si>
  <si>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</si>
  <si>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</si>
  <si>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</si>
  <si>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</si>
  <si>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</si>
  <si>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</si>
  <si>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</si>
  <si>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</si>
  <si>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</si>
  <si>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</si>
  <si>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</si>
  <si>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</si>
  <si>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</si>
  <si>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</si>
  <si>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</si>
  <si>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</si>
  <si>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</si>
  <si>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</si>
  <si>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</si>
  <si>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</si>
  <si>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</si>
  <si>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</si>
  <si>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</si>
  <si>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</si>
  <si>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</si>
  <si>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</si>
  <si>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</si>
  <si>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</si>
  <si>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</si>
  <si>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</si>
  <si>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</si>
  <si>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</si>
  <si>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</si>
  <si>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</si>
  <si>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</si>
  <si>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</si>
  <si>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</si>
  <si>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</si>
  <si>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</si>
  <si>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</si>
  <si>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</si>
  <si>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</si>
  <si>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</si>
  <si>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</si>
  <si>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</si>
  <si>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</si>
  <si>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</si>
  <si>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</si>
  <si>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</si>
  <si>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</si>
  <si>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</si>
  <si>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</si>
  <si>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</si>
  <si>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</si>
  <si>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</si>
  <si>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</si>
  <si>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</si>
  <si>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</si>
  <si>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</si>
  <si>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</si>
  <si>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</si>
  <si>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</si>
  <si>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</si>
  <si>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</si>
  <si>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</si>
  <si>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</si>
  <si>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</si>
  <si>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</si>
  <si>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</si>
  <si>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</si>
  <si>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</si>
  <si>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</si>
  <si>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</si>
  <si>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</si>
  <si>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</si>
  <si>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</si>
  <si>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</si>
  <si>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</si>
  <si>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</si>
  <si>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</si>
  <si>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</si>
  <si>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</si>
  <si>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</si>
  <si>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</si>
  <si>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</si>
  <si>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</si>
  <si>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</si>
  <si>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</si>
  <si>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</si>
  <si>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</si>
  <si>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</si>
  <si>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</si>
  <si>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</si>
  <si>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</si>
  <si>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</si>
  <si>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</si>
  <si>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</si>
  <si>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</si>
  <si>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</si>
  <si>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</si>
  <si>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</si>
  <si>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</si>
  <si>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</si>
  <si>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</si>
  <si>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</si>
  <si>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</si>
  <si>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</si>
  <si>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</si>
  <si>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</si>
  <si>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</si>
  <si>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</si>
  <si>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</si>
  <si>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</si>
  <si>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</si>
  <si>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</si>
  <si>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</si>
  <si>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</si>
  <si>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</si>
  <si>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</si>
  <si>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</si>
  <si>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</si>
  <si>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</si>
  <si>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</si>
  <si>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</si>
  <si>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</si>
  <si>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</si>
  <si>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</si>
  <si>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</si>
  <si>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</si>
  <si>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</si>
  <si>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</si>
  <si>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</si>
  <si>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</si>
  <si>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</si>
  <si>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</si>
  <si>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</si>
  <si>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</si>
  <si>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</si>
  <si>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</si>
  <si>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</si>
  <si>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</si>
  <si>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</si>
  <si>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</si>
  <si>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</si>
  <si>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</si>
  <si>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</si>
  <si>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</si>
  <si>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</si>
  <si>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</si>
  <si>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</si>
  <si>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</si>
  <si>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</si>
  <si>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</si>
  <si>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</si>
  <si>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</si>
  <si>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</si>
  <si>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</si>
  <si>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</si>
  <si>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</si>
  <si>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</si>
  <si>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</si>
  <si>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</si>
  <si>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</si>
  <si>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</si>
  <si>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</si>
  <si>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</si>
  <si>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</si>
  <si>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</si>
  <si>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</si>
  <si>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</si>
  <si>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</si>
  <si>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</si>
  <si>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</si>
  <si>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</si>
  <si>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</si>
  <si>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</si>
  <si>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</si>
  <si>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</si>
  <si>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</si>
  <si>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</si>
  <si>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</si>
  <si>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</si>
  <si>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</si>
  <si>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</si>
  <si>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</si>
  <si>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</si>
  <si>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</si>
  <si>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</si>
  <si>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</si>
  <si>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</si>
  <si>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</si>
  <si>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</si>
  <si>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</si>
  <si>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</si>
  <si>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</si>
  <si>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</si>
  <si>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</si>
  <si>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</si>
  <si>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</si>
  <si>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</si>
  <si>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</si>
  <si>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</si>
  <si>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</si>
  <si>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</si>
  <si>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</si>
  <si>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</si>
  <si>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</si>
  <si>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</si>
  <si>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</si>
  <si>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</si>
  <si>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</si>
  <si>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</si>
  <si>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</si>
  <si>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</si>
  <si>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</si>
  <si>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</si>
  <si>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</si>
  <si>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</si>
  <si>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</si>
  <si>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</si>
  <si>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</si>
  <si>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</si>
  <si>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</si>
  <si>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</si>
  <si>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</si>
  <si>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</si>
  <si>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</si>
  <si>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</si>
  <si>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</si>
  <si>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</si>
  <si>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</si>
  <si>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</si>
  <si>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</si>
  <si>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</si>
  <si>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</si>
  <si>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</si>
  <si>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</si>
  <si>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</si>
  <si>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</si>
  <si>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</si>
  <si>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</si>
  <si>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</si>
  <si>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</si>
  <si>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</si>
  <si>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</si>
  <si>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</si>
  <si>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</si>
  <si>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</si>
  <si>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</si>
  <si>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</si>
  <si>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</si>
  <si>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</si>
  <si>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</si>
  <si>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</si>
  <si>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</si>
  <si>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</si>
  <si>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</si>
  <si>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</si>
  <si>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</si>
  <si>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</si>
  <si>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</si>
  <si>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</si>
  <si>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</si>
  <si>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</si>
  <si>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</si>
  <si>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</si>
  <si>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</si>
  <si>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</si>
  <si>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</si>
  <si>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</si>
  <si>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</si>
  <si>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</si>
  <si>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</si>
  <si>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</si>
  <si>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</si>
  <si>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</si>
  <si>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</si>
  <si>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</si>
  <si>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</si>
  <si>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</si>
  <si>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</si>
  <si>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</si>
  <si>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</si>
  <si>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</si>
  <si>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</si>
  <si>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</si>
  <si>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</si>
  <si>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</si>
  <si>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</si>
  <si>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</si>
  <si>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</si>
  <si>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</si>
  <si>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</si>
  <si>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</si>
  <si>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</si>
  <si>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</si>
  <si>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</si>
  <si>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</si>
  <si>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</si>
  <si>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</si>
  <si>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</si>
  <si>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</si>
  <si>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</si>
  <si>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</si>
  <si>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</si>
  <si>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</si>
  <si>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</si>
  <si>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</si>
  <si>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</si>
  <si>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</si>
  <si>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</si>
  <si>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</si>
  <si>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</si>
  <si>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</si>
  <si>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</si>
  <si>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</si>
  <si>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</si>
  <si>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</si>
  <si>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</si>
  <si>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</si>
  <si>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</si>
  <si>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</si>
  <si>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</si>
  <si>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</si>
  <si>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</si>
  <si>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</si>
  <si>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</si>
  <si>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</si>
  <si>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</si>
  <si>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</si>
  <si>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</si>
  <si>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</si>
  <si>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</si>
  <si>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</si>
  <si>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</si>
  <si>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</si>
  <si>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</si>
  <si>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</si>
  <si>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</si>
  <si>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</si>
  <si>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</si>
  <si>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</si>
  <si>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</si>
  <si>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</si>
  <si>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</si>
  <si>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</si>
  <si>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</si>
  <si>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</si>
  <si>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</si>
  <si>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</si>
  <si>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</si>
  <si>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</si>
  <si>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</si>
  <si>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</si>
  <si>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</si>
  <si>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</si>
  <si>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</si>
  <si>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</si>
  <si>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</si>
  <si>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</si>
  <si>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</si>
  <si>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</si>
  <si>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</si>
  <si>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</si>
  <si>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</si>
  <si>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</si>
  <si>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</si>
  <si>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</si>
  <si>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</si>
  <si>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</si>
  <si>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</si>
  <si>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</si>
  <si>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</si>
  <si>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</si>
  <si>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</si>
  <si>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</si>
  <si>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</si>
  <si>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</si>
  <si>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</si>
  <si>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</si>
  <si>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</si>
  <si>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</si>
  <si>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</si>
  <si>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</si>
  <si>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</si>
  <si>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</si>
  <si>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</si>
  <si>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</si>
  <si>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</si>
  <si>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</si>
  <si>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</si>
  <si>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</si>
  <si>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</si>
  <si>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</si>
  <si>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</si>
  <si>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</si>
  <si>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</si>
  <si>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</si>
  <si>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</si>
  <si>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</si>
  <si>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</si>
  <si>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</si>
  <si>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</si>
  <si>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</si>
  <si>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</si>
  <si>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</si>
  <si>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</si>
  <si>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</si>
  <si>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</si>
  <si>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</si>
  <si>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</si>
  <si>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</si>
  <si>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</si>
  <si>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</si>
  <si>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</si>
  <si>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</si>
  <si>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</si>
  <si>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</si>
  <si>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</si>
  <si>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</si>
  <si>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</si>
  <si>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</si>
  <si>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</si>
  <si>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</si>
  <si>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</si>
  <si>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</si>
  <si>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</si>
  <si>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</si>
  <si>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</si>
  <si>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</si>
  <si>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</si>
  <si>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</si>
  <si>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</si>
  <si>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</si>
  <si>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</si>
  <si>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</si>
  <si>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</si>
  <si>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</si>
  <si>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</si>
  <si>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</si>
  <si>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</si>
  <si>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</si>
  <si>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</si>
  <si>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</si>
  <si>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</si>
  <si>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</si>
  <si>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</si>
  <si>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</si>
  <si>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</si>
  <si>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</si>
  <si>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</si>
  <si>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</si>
  <si>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</si>
  <si>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</si>
  <si>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</si>
  <si>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</si>
  <si>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</si>
  <si>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</si>
  <si>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</si>
  <si>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</si>
  <si>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</si>
  <si>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</si>
  <si>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</si>
  <si>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</si>
  <si>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</si>
  <si>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</si>
  <si>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</si>
  <si>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</si>
  <si>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</si>
  <si>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</si>
  <si>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</si>
  <si>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</si>
  <si>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</si>
  <si>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</si>
  <si>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</si>
  <si>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</si>
  <si>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</si>
  <si>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</si>
  <si>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</si>
  <si>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</si>
  <si>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</si>
  <si>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</si>
  <si>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</si>
  <si>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</si>
  <si>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</si>
  <si>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</si>
  <si>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</si>
  <si>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</si>
  <si>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</si>
  <si>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</si>
  <si>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</si>
  <si>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</si>
  <si>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</si>
  <si>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</si>
  <si>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</si>
  <si>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</si>
  <si>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</si>
  <si>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</si>
  <si>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</si>
  <si>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</si>
  <si>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</si>
  <si>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</si>
  <si>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</si>
  <si>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</si>
  <si>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</si>
  <si>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</si>
  <si>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</si>
  <si>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</si>
  <si>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</si>
  <si>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</si>
  <si>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</si>
  <si>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</si>
  <si>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</si>
  <si>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</si>
  <si>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</si>
  <si>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</si>
  <si>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</si>
  <si>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</si>
  <si>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</si>
  <si>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</si>
  <si>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</si>
  <si>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</si>
  <si>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</si>
  <si>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</si>
  <si>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</si>
  <si>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</si>
  <si>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</si>
  <si>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</si>
  <si>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</si>
  <si>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</si>
  <si>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</si>
  <si>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</si>
  <si>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</si>
  <si>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</si>
  <si>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</si>
  <si>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</si>
  <si>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</si>
  <si>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</si>
  <si>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</si>
  <si>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</si>
  <si>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</si>
  <si>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</si>
  <si>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</si>
  <si>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</si>
  <si>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</si>
  <si>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</si>
  <si>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</si>
  <si>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</si>
  <si>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</si>
  <si>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</si>
  <si>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</si>
  <si>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</si>
  <si>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</si>
  <si>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</si>
  <si>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</si>
  <si>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</si>
  <si>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</si>
  <si>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</si>
  <si>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</si>
  <si>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</si>
  <si>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</si>
  <si>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</si>
  <si>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</si>
  <si>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</si>
  <si>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</si>
  <si>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</si>
  <si>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</si>
  <si>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</si>
  <si>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</si>
  <si>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</si>
  <si>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</si>
  <si>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</si>
  <si>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</si>
  <si>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</si>
  <si>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</si>
  <si>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</si>
  <si>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</si>
  <si>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</si>
  <si>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</si>
  <si>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</si>
  <si>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</si>
  <si>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</si>
  <si>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</si>
  <si>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</si>
  <si>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</si>
  <si>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</si>
  <si>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</si>
  <si>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</si>
  <si>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</si>
  <si>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</si>
  <si>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</si>
  <si>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</si>
  <si>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</si>
  <si>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</si>
  <si>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</si>
  <si>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</si>
  <si>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</si>
  <si>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</si>
  <si>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</si>
  <si>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</si>
  <si>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</si>
  <si>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</si>
  <si>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</si>
  <si>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</si>
  <si>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</si>
  <si>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</si>
  <si>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</si>
  <si>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</si>
  <si>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</si>
  <si>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</si>
  <si>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</si>
  <si>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</si>
  <si>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</si>
  <si>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</si>
  <si>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</si>
  <si>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</si>
  <si>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</si>
  <si>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</si>
  <si>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</si>
  <si>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</si>
  <si>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</si>
  <si>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</si>
  <si>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</si>
  <si>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</si>
  <si>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</si>
  <si>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</si>
  <si>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</si>
  <si>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</si>
  <si>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</si>
  <si>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</si>
  <si>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</si>
  <si>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</si>
  <si>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</si>
  <si>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</si>
  <si>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</si>
  <si>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</si>
  <si>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</si>
  <si>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</si>
  <si>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</si>
  <si>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</si>
  <si>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</si>
  <si>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</si>
  <si>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</si>
  <si>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</si>
  <si>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</si>
  <si>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</si>
  <si>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</si>
  <si>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</si>
  <si>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</si>
  <si>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</si>
  <si>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</si>
  <si>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</si>
  <si>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</si>
  <si>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</si>
  <si>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</si>
  <si>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</si>
  <si>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</si>
  <si>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</si>
  <si>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</si>
  <si>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</si>
  <si>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</si>
  <si>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</si>
  <si>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</si>
  <si>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</si>
  <si>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</si>
  <si>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</si>
  <si>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</si>
  <si>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</si>
  <si>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</si>
  <si>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</si>
  <si>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</si>
  <si>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</si>
  <si>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</si>
  <si>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</si>
  <si>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</si>
  <si>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</si>
  <si>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</si>
  <si>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</si>
  <si>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</si>
  <si>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</si>
  <si>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</si>
  <si>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</si>
  <si>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</si>
  <si>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</si>
  <si>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</si>
  <si>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</si>
  <si>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</si>
  <si>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</si>
  <si>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</si>
  <si>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</si>
  <si>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</si>
  <si>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</si>
  <si>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</si>
  <si>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</si>
  <si>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</si>
  <si>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</si>
  <si>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</si>
  <si>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</si>
  <si>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</si>
  <si>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</si>
  <si>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</si>
  <si>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</si>
  <si>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</si>
  <si>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</si>
  <si>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</si>
  <si>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</si>
  <si>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</si>
  <si>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</si>
  <si>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</si>
  <si>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</si>
  <si>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</si>
  <si>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</si>
  <si>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</si>
  <si>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</si>
  <si>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</si>
  <si>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</si>
  <si>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</si>
  <si>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</si>
  <si>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</si>
  <si>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</si>
  <si>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</si>
  <si>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</si>
  <si>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</si>
  <si>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</si>
  <si>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</si>
  <si>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</si>
  <si>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</si>
  <si>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</si>
  <si>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</si>
  <si>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</si>
  <si>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</si>
  <si>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</si>
  <si>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</si>
  <si>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</si>
  <si>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</si>
  <si>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</si>
  <si>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</si>
  <si>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</si>
  <si>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</si>
  <si>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</si>
  <si>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</si>
  <si>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</si>
  <si>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</si>
  <si>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</si>
  <si>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</si>
  <si>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</si>
  <si>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</si>
  <si>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</si>
  <si>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</si>
  <si>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</si>
  <si>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</si>
  <si>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</si>
  <si>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</si>
  <si>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</si>
  <si>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</si>
  <si>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</si>
  <si>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</si>
  <si>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</si>
  <si>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</si>
  <si>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</si>
  <si>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</si>
  <si>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</si>
  <si>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</si>
  <si>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</si>
  <si>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</si>
  <si>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</si>
  <si>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</si>
  <si>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</si>
  <si>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</si>
  <si>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</si>
  <si>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</si>
  <si>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</si>
  <si>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</si>
  <si>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</si>
  <si>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</si>
  <si>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</si>
  <si>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</si>
  <si>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</si>
  <si>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</si>
  <si>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</si>
  <si>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</si>
  <si>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</si>
  <si>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</si>
  <si>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</si>
  <si>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</si>
  <si>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</si>
  <si>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</si>
  <si>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</si>
  <si>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</si>
  <si>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</si>
  <si>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</si>
  <si>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</si>
  <si>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</si>
  <si>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</si>
  <si>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</si>
  <si>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</si>
  <si>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</si>
  <si>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</si>
  <si>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</si>
  <si>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</si>
  <si>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</si>
  <si>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</si>
  <si>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</si>
  <si>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</si>
  <si>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</si>
  <si>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</si>
  <si>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</si>
  <si>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</si>
  <si>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</si>
  <si>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</si>
  <si>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</si>
  <si>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</si>
  <si>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</si>
  <si>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</si>
  <si>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</si>
  <si>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</si>
  <si>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</si>
  <si>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</si>
  <si>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</si>
  <si>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</si>
  <si>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</si>
  <si>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</si>
  <si>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</si>
  <si>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</si>
  <si>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</si>
  <si>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</si>
  <si>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</si>
  <si>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</si>
  <si>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</si>
  <si>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</si>
  <si>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</si>
  <si>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</si>
  <si>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</si>
  <si>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</si>
  <si>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</si>
  <si>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</si>
  <si>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</si>
  <si>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</si>
  <si>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</si>
  <si>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</si>
  <si>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</si>
  <si>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</si>
  <si>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</si>
  <si>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</si>
  <si>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</si>
  <si>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</si>
  <si>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</si>
  <si>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</si>
  <si>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</si>
  <si>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</si>
  <si>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</si>
  <si>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</si>
  <si>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</si>
  <si>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</si>
  <si>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</si>
  <si>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</si>
  <si>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</si>
  <si>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</si>
  <si>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</si>
  <si>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</si>
  <si>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</si>
  <si>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</si>
  <si>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</si>
  <si>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</si>
  <si>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</si>
  <si>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</si>
  <si>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</si>
  <si>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</si>
  <si>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</si>
  <si>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</si>
  <si>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</si>
  <si>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</si>
  <si>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</si>
  <si>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</si>
  <si>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</si>
  <si>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</si>
  <si>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</si>
  <si>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</si>
  <si>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</si>
  <si>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</si>
  <si>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</si>
  <si>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</si>
  <si>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</si>
  <si>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</si>
  <si>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</si>
  <si>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</si>
  <si>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</si>
  <si>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</si>
  <si>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</si>
  <si>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</si>
  <si>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</si>
  <si>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</si>
  <si>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</si>
  <si>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</si>
  <si>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</si>
  <si>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</si>
  <si>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</si>
  <si>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</si>
  <si>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</si>
  <si>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</si>
  <si>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</si>
  <si>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</si>
  <si>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</si>
  <si>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</si>
  <si>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</si>
  <si>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</si>
  <si>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</si>
  <si>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</si>
  <si>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</si>
  <si>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</si>
  <si>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</si>
  <si>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</si>
  <si>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</si>
  <si>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</si>
  <si>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</si>
  <si>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</si>
  <si>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</si>
  <si>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</si>
  <si>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</si>
  <si>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</si>
  <si>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</si>
  <si>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</si>
  <si>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</si>
  <si>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</si>
  <si>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</si>
  <si>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</si>
  <si>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</si>
  <si>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</si>
  <si>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</si>
  <si>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</si>
  <si>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</si>
  <si>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</si>
  <si>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</si>
  <si>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</si>
  <si>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</si>
  <si>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</si>
  <si>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</si>
  <si>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</si>
  <si>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</si>
  <si>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</si>
  <si>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</si>
  <si>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</si>
  <si>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</si>
  <si>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</si>
  <si>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</si>
  <si>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</si>
  <si>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</si>
  <si>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</si>
  <si>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</si>
  <si>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</si>
  <si>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</si>
  <si>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</si>
  <si>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</si>
  <si>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</si>
  <si>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</si>
  <si>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</si>
  <si>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</si>
  <si>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</si>
  <si>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</si>
  <si>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</si>
  <si>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</si>
  <si>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</si>
  <si>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</si>
  <si>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</si>
  <si>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</si>
  <si>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</si>
  <si>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</si>
  <si>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</si>
  <si>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</si>
  <si>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</si>
  <si>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</si>
  <si>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</si>
  <si>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</si>
  <si>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</si>
  <si>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</si>
  <si>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</si>
  <si>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</si>
  <si>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</si>
  <si>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</si>
  <si>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</si>
  <si>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</si>
  <si>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</si>
  <si>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</si>
  <si>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</si>
  <si>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</si>
  <si>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</si>
  <si>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</si>
  <si>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</si>
  <si>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</si>
  <si>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</si>
  <si>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</si>
  <si>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</si>
  <si>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</si>
  <si>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</si>
  <si>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</si>
  <si>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</si>
  <si>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</si>
  <si>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</si>
  <si>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</si>
  <si>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</si>
  <si>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</si>
  <si>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</si>
  <si>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</si>
  <si>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</si>
  <si>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</si>
  <si>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</si>
  <si>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</si>
  <si>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</si>
  <si>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</si>
  <si>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</si>
  <si>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</si>
  <si>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</si>
  <si>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</si>
  <si>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</si>
  <si>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</si>
  <si>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</si>
  <si>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</si>
  <si>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</si>
  <si>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</si>
  <si>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</si>
  <si>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</si>
  <si>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</si>
  <si>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</si>
  <si>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</si>
  <si>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</si>
  <si>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</si>
  <si>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</si>
  <si>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</si>
  <si>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</si>
  <si>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</si>
  <si>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</si>
  <si>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</si>
  <si>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</si>
  <si>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</si>
  <si>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</si>
  <si>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</si>
  <si>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</si>
  <si>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</si>
  <si>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</si>
  <si>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</si>
  <si>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</si>
  <si>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</si>
  <si>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</si>
  <si>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</si>
  <si>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</si>
  <si>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</si>
  <si>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</si>
  <si>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</si>
  <si>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</si>
  <si>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</si>
  <si>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</si>
  <si>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</si>
  <si>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</si>
  <si>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</si>
  <si>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</si>
  <si>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</si>
  <si>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</si>
  <si>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</si>
  <si>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</si>
  <si>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</si>
  <si>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</si>
  <si>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</si>
  <si>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</si>
  <si>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</si>
  <si>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</si>
  <si>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</si>
  <si>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</si>
  <si>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</si>
  <si>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</si>
  <si>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</si>
  <si>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</si>
  <si>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</si>
  <si>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</si>
  <si>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</si>
  <si>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</si>
  <si>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</si>
  <si>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</si>
  <si>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</si>
  <si>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</si>
  <si>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</si>
  <si>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</si>
  <si>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</si>
  <si>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</si>
  <si>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</si>
  <si>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</si>
  <si>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</si>
  <si>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</si>
  <si>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</si>
  <si>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</si>
  <si>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</si>
  <si>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</si>
  <si>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</si>
  <si>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</si>
  <si>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</si>
  <si>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</si>
  <si>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</si>
  <si>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</si>
  <si>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</si>
  <si>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</si>
  <si>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</si>
  <si>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</si>
  <si>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</si>
  <si>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</si>
  <si>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</si>
  <si>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</si>
  <si>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</si>
  <si>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</si>
  <si>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</si>
  <si>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</si>
  <si>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</si>
  <si>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</si>
  <si>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</si>
  <si>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</si>
  <si>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</si>
  <si>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</si>
  <si>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</si>
  <si>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</si>
  <si>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</si>
  <si>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</si>
  <si>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</si>
  <si>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</si>
  <si>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</si>
  <si>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</si>
  <si>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</si>
  <si>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</si>
  <si>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</si>
  <si>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</si>
  <si>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</si>
  <si>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</si>
  <si>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</si>
  <si>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</si>
  <si>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</si>
  <si>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</si>
  <si>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</si>
  <si>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</si>
  <si>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</si>
  <si>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</si>
  <si>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</si>
  <si>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</si>
  <si>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</si>
  <si>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</si>
  <si>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</si>
  <si>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</si>
  <si>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</si>
  <si>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</si>
  <si>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</si>
  <si>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</si>
  <si>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</si>
  <si>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</si>
  <si>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</si>
  <si>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</si>
  <si>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</si>
  <si>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</si>
  <si>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</si>
  <si>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</si>
  <si>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</si>
  <si>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</si>
  <si>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</si>
  <si>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</si>
  <si>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</si>
  <si>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</si>
  <si>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</si>
  <si>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</si>
  <si>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</si>
  <si>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</si>
  <si>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</si>
  <si>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</si>
  <si>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</si>
  <si>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</si>
  <si>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</si>
  <si>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</si>
  <si>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</si>
  <si>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</si>
  <si>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</si>
  <si>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</si>
  <si>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</si>
  <si>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</si>
  <si>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</si>
  <si>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</si>
  <si>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</si>
  <si>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</si>
  <si>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</si>
  <si>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</si>
  <si>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</si>
  <si>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</si>
  <si>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</si>
  <si>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</si>
  <si>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</si>
  <si>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</si>
  <si>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</si>
  <si>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</si>
  <si>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</si>
  <si>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</si>
  <si>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</si>
  <si>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</si>
  <si>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</si>
  <si>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</si>
  <si>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</si>
  <si>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</si>
  <si>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</si>
  <si>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</si>
  <si>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</si>
  <si>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</si>
  <si>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</si>
  <si>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</si>
  <si>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</si>
  <si>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</si>
  <si>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</si>
  <si>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</si>
  <si>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</si>
  <si>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</si>
  <si>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</si>
  <si>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</si>
  <si>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</si>
  <si>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</si>
  <si>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</si>
  <si>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</si>
  <si>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</si>
  <si>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</si>
  <si>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</si>
  <si>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</si>
  <si>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</si>
  <si>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</si>
  <si>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</si>
  <si>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</si>
  <si>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</si>
  <si>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</si>
  <si>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</si>
  <si>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</si>
  <si>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</si>
  <si>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</si>
  <si>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</si>
  <si>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</si>
  <si>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</si>
  <si>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</si>
  <si>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</si>
  <si>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</si>
  <si>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</si>
  <si>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</si>
  <si>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</si>
  <si>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</si>
  <si>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</si>
  <si>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</si>
  <si>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</si>
  <si>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</si>
  <si>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</si>
  <si>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</si>
  <si>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</si>
  <si>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</si>
  <si>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</si>
  <si>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</si>
  <si>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</si>
  <si>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</si>
  <si>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</si>
  <si>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</si>
  <si>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</si>
  <si>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</si>
  <si>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</si>
  <si>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</si>
  <si>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</si>
  <si>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</si>
  <si>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</si>
  <si>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</si>
  <si>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</si>
  <si>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</si>
  <si>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</si>
  <si>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</si>
  <si>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</si>
  <si>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</si>
  <si>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</si>
  <si>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</si>
  <si>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</si>
  <si>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</si>
  <si>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</si>
  <si>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</si>
  <si>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</si>
  <si>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</si>
  <si>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</si>
  <si>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</si>
  <si>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</si>
  <si>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</si>
  <si>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</si>
  <si>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</si>
  <si>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</si>
  <si>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</si>
  <si>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</si>
  <si>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</si>
  <si>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</si>
  <si>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</si>
  <si>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</si>
  <si>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</si>
  <si>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</si>
  <si>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</si>
  <si>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</si>
  <si>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</si>
  <si>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</si>
  <si>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</si>
  <si>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</si>
  <si>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</si>
  <si>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</si>
  <si>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</si>
  <si>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</si>
  <si>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</si>
  <si>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</si>
  <si>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</si>
  <si>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</si>
  <si>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</si>
  <si>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</si>
  <si>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</si>
  <si>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</si>
  <si>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</si>
  <si>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</si>
  <si>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</si>
  <si>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</si>
  <si>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</si>
  <si>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</si>
  <si>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</si>
  <si>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</si>
  <si>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</si>
  <si>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</si>
  <si>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</si>
  <si>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</si>
  <si>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</si>
  <si>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</si>
  <si>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</si>
  <si>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</si>
  <si>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</si>
  <si>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</si>
  <si>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</si>
  <si>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</si>
  <si>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</si>
  <si>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</si>
  <si>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</si>
  <si>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</si>
  <si>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</si>
  <si>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</si>
  <si>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</si>
  <si>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</si>
  <si>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</si>
  <si>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</si>
  <si>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</si>
  <si>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</si>
  <si>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</si>
  <si>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</si>
  <si>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</si>
  <si>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</si>
  <si>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</si>
  <si>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</si>
  <si>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</si>
  <si>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</si>
  <si>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</si>
  <si>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</si>
  <si>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</si>
  <si>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</si>
  <si>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</si>
  <si>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</si>
  <si>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</si>
  <si>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</si>
  <si>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</si>
  <si>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</si>
  <si>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</si>
  <si>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</si>
  <si>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</si>
  <si>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</si>
  <si>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</si>
  <si>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</si>
  <si>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</si>
  <si>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</si>
  <si>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</si>
  <si>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</si>
  <si>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</si>
  <si>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</si>
  <si>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</si>
  <si>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</si>
  <si>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</si>
  <si>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</si>
  <si>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</si>
  <si>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</si>
  <si>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</si>
  <si>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</si>
  <si>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</si>
  <si>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</si>
  <si>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</si>
  <si>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</si>
  <si>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</si>
  <si>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</si>
  <si>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</si>
  <si>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</si>
  <si>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</si>
  <si>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</si>
  <si>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</si>
  <si>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</si>
  <si>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</si>
  <si>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</si>
  <si>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</si>
  <si>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</si>
  <si>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</si>
  <si>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</si>
  <si>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</si>
  <si>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</si>
  <si>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</si>
  <si>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</si>
  <si>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</si>
  <si>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</si>
  <si>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</si>
  <si>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</si>
  <si>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</si>
  <si>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</si>
  <si>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</si>
  <si>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</si>
  <si>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</si>
  <si>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</si>
  <si>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</si>
  <si>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</si>
  <si>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</si>
  <si>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</si>
  <si>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</si>
  <si>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</si>
  <si>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</si>
  <si>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</si>
  <si>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</si>
  <si>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</si>
  <si>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</si>
  <si>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</si>
  <si>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</si>
  <si>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</si>
  <si>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</si>
  <si>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</si>
  <si>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</si>
  <si>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</si>
  <si>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</si>
  <si>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</si>
  <si>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</si>
  <si>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</si>
  <si>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</si>
  <si>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</si>
  <si>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</si>
  <si>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</si>
  <si>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</si>
  <si>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</si>
  <si>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</si>
  <si>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</si>
  <si>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</si>
  <si>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</si>
  <si>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</si>
  <si>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</si>
  <si>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</si>
  <si>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</si>
  <si>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</si>
  <si>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</si>
  <si>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</si>
  <si>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</si>
  <si>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</si>
  <si>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</si>
  <si>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</si>
  <si>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</si>
  <si>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</si>
  <si>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</si>
  <si>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</si>
  <si>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</si>
  <si>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</si>
  <si>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</si>
  <si>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</si>
  <si>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</si>
  <si>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</si>
  <si>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</si>
  <si>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</si>
  <si>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</si>
  <si>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</si>
  <si>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</si>
  <si>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</si>
  <si>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</si>
  <si>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</si>
  <si>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</si>
  <si>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</si>
  <si>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</si>
  <si>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</si>
  <si>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</si>
  <si>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</si>
  <si>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</si>
  <si>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</si>
  <si>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</si>
  <si>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</si>
  <si>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</si>
  <si>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</si>
  <si>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</si>
  <si>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</si>
  <si>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</si>
  <si>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</si>
  <si>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</si>
  <si>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</si>
  <si>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</si>
  <si>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</si>
  <si>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</si>
  <si>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</si>
  <si>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</si>
  <si>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</si>
  <si>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</si>
  <si>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</si>
  <si>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</si>
  <si>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</si>
  <si>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</si>
  <si>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</si>
  <si>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</si>
  <si>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</si>
  <si>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</si>
  <si>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</si>
  <si>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</si>
  <si>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</si>
  <si>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</si>
  <si>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</si>
  <si>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</si>
  <si>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</si>
  <si>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</si>
  <si>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</si>
  <si>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</si>
  <si>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</si>
  <si>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</si>
  <si>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</si>
  <si>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</si>
  <si>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</si>
  <si>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</si>
  <si>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</si>
  <si>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</si>
  <si>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</si>
  <si>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</si>
  <si>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</si>
  <si>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</si>
  <si>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</si>
  <si>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</si>
  <si>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</si>
  <si>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</si>
  <si>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</si>
  <si>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</si>
  <si>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</si>
  <si>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</si>
  <si>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</si>
  <si>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</si>
  <si>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</si>
  <si>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</si>
  <si>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</si>
  <si>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</si>
  <si>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</si>
  <si>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</si>
  <si>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</si>
  <si>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</si>
  <si>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</si>
  <si>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</si>
  <si>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</si>
  <si>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</si>
  <si>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</si>
  <si>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</si>
  <si>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</si>
  <si>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</si>
  <si>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</si>
  <si>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</si>
  <si>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</si>
  <si>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</si>
  <si>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</si>
  <si>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</si>
  <si>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</si>
  <si>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</si>
  <si>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</si>
  <si>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</si>
  <si>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</si>
  <si>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</si>
  <si>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</si>
  <si>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</si>
  <si>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</si>
  <si>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</si>
  <si>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</si>
  <si>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</si>
  <si>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</si>
  <si>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</si>
  <si>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</si>
  <si>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</si>
  <si>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</si>
  <si>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</si>
  <si>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</si>
  <si>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</si>
  <si>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</si>
  <si>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</si>
  <si>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</si>
  <si>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</si>
  <si>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</si>
  <si>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</si>
  <si>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</si>
  <si>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</si>
  <si>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</si>
  <si>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</si>
  <si>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</si>
  <si>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</si>
  <si>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</si>
  <si>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</si>
  <si>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</si>
  <si>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</si>
  <si>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</si>
  <si>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</si>
  <si>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</si>
  <si>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</si>
  <si>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</si>
  <si>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</si>
  <si>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</si>
  <si>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</si>
  <si>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</si>
  <si>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</si>
  <si>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</si>
  <si>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</si>
  <si>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</si>
  <si>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</si>
  <si>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</si>
  <si>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</si>
  <si>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</si>
  <si>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</si>
  <si>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</si>
  <si>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</si>
  <si>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</si>
  <si>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</si>
  <si>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</si>
  <si>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</si>
  <si>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</si>
  <si>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</si>
  <si>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</si>
  <si>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</si>
  <si>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</si>
  <si>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</si>
  <si>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</si>
  <si>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</si>
  <si>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</si>
  <si>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</si>
  <si>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</si>
  <si>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</si>
  <si>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</si>
  <si>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</si>
  <si>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</si>
  <si>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</si>
  <si>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</si>
  <si>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</si>
  <si>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</si>
  <si>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</si>
  <si>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</si>
  <si>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</si>
  <si>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</si>
  <si>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</si>
  <si>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</si>
  <si>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</si>
  <si>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</si>
  <si>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</si>
  <si>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</si>
  <si>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</si>
  <si>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</si>
  <si>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</si>
  <si>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</si>
  <si>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</si>
  <si>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</si>
  <si>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</si>
  <si>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</si>
  <si>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</si>
  <si>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</si>
  <si>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</si>
  <si>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</si>
  <si>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</si>
  <si>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</si>
  <si>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</si>
  <si>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</si>
  <si>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</si>
  <si>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</si>
  <si>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</si>
  <si>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</si>
  <si>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</si>
  <si>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</si>
  <si>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</si>
  <si>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</si>
  <si>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</si>
  <si>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</si>
  <si>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</si>
  <si>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</si>
  <si>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</si>
  <si>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</si>
  <si>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</si>
  <si>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</si>
  <si>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</si>
  <si>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</si>
  <si>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</si>
  <si>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</si>
  <si>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</si>
  <si>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</si>
  <si>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</si>
  <si>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</si>
  <si>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</si>
  <si>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</si>
  <si>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</si>
  <si>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</si>
  <si>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</si>
  <si>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</si>
  <si>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</si>
  <si>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</si>
  <si>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</si>
  <si>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</si>
  <si>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</si>
  <si>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</si>
  <si>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</si>
  <si>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</si>
  <si>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</si>
  <si>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</si>
  <si>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</si>
  <si>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</si>
  <si>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</si>
  <si>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</si>
  <si>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</si>
  <si>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</si>
  <si>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</si>
  <si>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</si>
  <si>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</si>
  <si>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</si>
  <si>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</si>
  <si>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</si>
  <si>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</si>
  <si>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</si>
  <si>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</si>
  <si>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</si>
  <si>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</si>
  <si>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</si>
  <si>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</si>
  <si>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</si>
  <si>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</si>
  <si>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</si>
  <si>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</si>
  <si>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</si>
  <si>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</si>
  <si>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</si>
  <si>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</si>
  <si>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</si>
  <si>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</si>
  <si>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</si>
  <si>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</si>
  <si>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</si>
  <si>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</si>
  <si>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</si>
  <si>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</si>
  <si>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</si>
  <si>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</si>
  <si>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</si>
  <si>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</si>
  <si>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</si>
  <si>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</si>
  <si>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</si>
  <si>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</si>
  <si>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</si>
  <si>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</si>
  <si>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</si>
  <si>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</si>
  <si>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</si>
  <si>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</si>
  <si>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</si>
  <si>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</si>
  <si>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</si>
  <si>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</si>
  <si>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</si>
  <si>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</si>
  <si>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</si>
  <si>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</si>
  <si>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</si>
  <si>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</si>
  <si>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</si>
  <si>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</si>
  <si>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</si>
  <si>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</si>
  <si>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</si>
  <si>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</si>
  <si>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</si>
  <si>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</si>
  <si>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</si>
  <si>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</si>
  <si>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</si>
  <si>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</si>
  <si>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</si>
  <si>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</si>
  <si>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</si>
  <si>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</si>
  <si>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</si>
  <si>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</si>
  <si>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</si>
  <si>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</si>
  <si>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</si>
  <si>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</si>
  <si>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</si>
  <si>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</si>
  <si>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</si>
  <si>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</si>
  <si>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</si>
  <si>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</si>
  <si>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</si>
  <si>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</si>
  <si>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</si>
  <si>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</si>
  <si>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</si>
  <si>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</si>
  <si>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</si>
  <si>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</si>
  <si>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</si>
  <si>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</si>
  <si>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</si>
  <si>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</si>
  <si>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</si>
  <si>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</si>
  <si>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</si>
  <si>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</si>
  <si>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</si>
  <si>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</si>
  <si>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</si>
  <si>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</si>
  <si>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</si>
  <si>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</si>
  <si>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</si>
  <si>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</si>
  <si>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</si>
  <si>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</si>
  <si>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</si>
  <si>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</si>
  <si>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</si>
  <si>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</si>
  <si>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</si>
  <si>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</si>
  <si>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</si>
  <si>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</si>
  <si>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</si>
  <si>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</si>
  <si>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</si>
  <si>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</si>
  <si>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</si>
  <si>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</si>
  <si>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</si>
  <si>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</si>
  <si>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</si>
  <si>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</si>
  <si>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</si>
  <si>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</si>
  <si>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</si>
  <si>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</si>
  <si>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</si>
  <si>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</si>
  <si>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</si>
  <si>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</si>
  <si>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</si>
  <si>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</si>
  <si>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</si>
  <si>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</si>
  <si>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</si>
  <si>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</si>
  <si>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</si>
  <si>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</si>
  <si>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</si>
  <si>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</si>
  <si>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</si>
  <si>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</si>
  <si>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</si>
  <si>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</si>
  <si>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</si>
  <si>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</si>
  <si>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</si>
  <si>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</si>
  <si>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</si>
  <si>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</si>
  <si>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</si>
  <si>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</si>
  <si>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</si>
  <si>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</si>
  <si>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</si>
  <si>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</si>
  <si>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</si>
  <si>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</si>
  <si>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</si>
  <si>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</si>
  <si>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</si>
  <si>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</si>
  <si>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</si>
  <si>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</si>
  <si>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</si>
  <si>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</si>
  <si>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</si>
  <si>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</si>
  <si>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</si>
  <si>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</si>
  <si>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</si>
  <si>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</si>
  <si>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</si>
  <si>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</si>
  <si>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</si>
  <si>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</si>
  <si>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</si>
  <si>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</si>
  <si>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</si>
  <si>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</si>
  <si>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</si>
  <si>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</si>
  <si>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</si>
  <si>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</si>
  <si>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</si>
  <si>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</si>
  <si>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</si>
  <si>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</si>
  <si>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</si>
  <si>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</si>
  <si>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</si>
  <si>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</si>
  <si>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</si>
  <si>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</si>
  <si>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</si>
  <si>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</si>
  <si>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</si>
  <si>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</si>
  <si>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</si>
  <si>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</si>
  <si>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</si>
  <si>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</si>
  <si>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</si>
  <si>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</si>
  <si>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</si>
  <si>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</si>
  <si>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</si>
  <si>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</si>
  <si>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</si>
  <si>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</si>
  <si>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</si>
  <si>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</si>
  <si>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</si>
  <si>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</si>
  <si>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</si>
  <si>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</si>
  <si>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</si>
  <si>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</si>
  <si>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</si>
  <si>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</si>
  <si>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</si>
  <si>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</si>
  <si>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</si>
  <si>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</si>
  <si>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</si>
  <si>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</si>
  <si>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</si>
  <si>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</si>
  <si>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</si>
  <si>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</si>
  <si>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</si>
  <si>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</si>
  <si>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</si>
  <si>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</si>
  <si>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</si>
  <si>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</si>
  <si>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</si>
  <si>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</si>
  <si>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</si>
  <si>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</si>
  <si>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</si>
  <si>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</si>
  <si>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</si>
  <si>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</si>
  <si>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</si>
  <si>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</si>
  <si>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</si>
  <si>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</si>
  <si>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</si>
  <si>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</si>
  <si>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</si>
  <si>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</si>
  <si>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</si>
  <si>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</si>
  <si>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</si>
  <si>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</si>
  <si>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</si>
  <si>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</si>
  <si>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</si>
  <si>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</si>
  <si>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</si>
  <si>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</si>
  <si>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</si>
  <si>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</si>
  <si>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</si>
  <si>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</si>
  <si>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</si>
  <si>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</si>
  <si>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</si>
  <si>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</si>
  <si>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</si>
  <si>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</si>
  <si>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</si>
  <si>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</si>
  <si>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</si>
  <si>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</si>
  <si>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</si>
  <si>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</si>
  <si>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</si>
  <si>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</si>
  <si>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</si>
  <si>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</si>
  <si>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</si>
  <si>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</si>
  <si>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</si>
  <si>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</si>
  <si>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</si>
  <si>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</si>
  <si>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</si>
  <si>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</si>
  <si>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</si>
  <si>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</si>
  <si>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</si>
  <si>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</si>
  <si>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</si>
  <si>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</si>
  <si>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</si>
  <si>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</si>
  <si>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</si>
  <si>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</si>
  <si>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</si>
  <si>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</si>
  <si>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</si>
  <si>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</si>
  <si>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</si>
  <si>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</si>
  <si>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</si>
  <si>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</si>
  <si>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</si>
  <si>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</si>
  <si>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</si>
  <si>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</si>
  <si>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</si>
  <si>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</si>
  <si>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</si>
  <si>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</si>
  <si>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</si>
  <si>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</si>
  <si>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</si>
  <si>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</si>
  <si>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</si>
  <si>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</si>
  <si>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</si>
  <si>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</si>
  <si>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</si>
  <si>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</si>
  <si>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</si>
  <si>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</si>
  <si>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</si>
  <si>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</si>
  <si>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</si>
  <si>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</si>
  <si>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</si>
  <si>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</si>
  <si>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</si>
  <si>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</si>
  <si>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</si>
  <si>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</si>
  <si>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</si>
  <si>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</si>
  <si>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</si>
  <si>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</si>
  <si>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</si>
  <si>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</si>
  <si>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</si>
  <si>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</si>
  <si>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</si>
  <si>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</si>
  <si>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</si>
  <si>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</si>
  <si>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</si>
  <si>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</si>
  <si>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</si>
  <si>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</si>
  <si>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</si>
  <si>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</si>
  <si>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</si>
  <si>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</si>
  <si>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</si>
  <si>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</si>
  <si>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</si>
  <si>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</si>
  <si>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</si>
  <si>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</si>
  <si>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</si>
  <si>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</si>
  <si>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</si>
  <si>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</si>
  <si>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</si>
  <si>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</si>
  <si>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</si>
  <si>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</si>
  <si>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</si>
  <si>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</si>
  <si>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</si>
  <si>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</si>
  <si>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</si>
  <si>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</si>
  <si>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</si>
  <si>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</si>
  <si>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</si>
  <si>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</si>
  <si>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</si>
  <si>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</si>
  <si>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</si>
  <si>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</si>
  <si>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</si>
  <si>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</si>
  <si>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</si>
  <si>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</si>
  <si>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</si>
  <si>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</si>
  <si>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</si>
  <si>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</si>
  <si>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</si>
  <si>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</si>
  <si>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</si>
  <si>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</si>
  <si>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</si>
  <si>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</si>
  <si>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</si>
  <si>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</si>
  <si>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</si>
  <si>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</si>
  <si>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</si>
  <si>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</si>
  <si>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</si>
  <si>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</si>
  <si>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</si>
  <si>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</si>
  <si>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</si>
  <si>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</si>
  <si>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</si>
  <si>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</si>
  <si>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</si>
  <si>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</si>
  <si>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</si>
  <si>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</si>
  <si>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</si>
  <si>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</si>
  <si>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</si>
  <si>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</si>
  <si>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</si>
  <si>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</si>
  <si>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</si>
  <si>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</si>
  <si>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</si>
  <si>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</si>
  <si>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</si>
  <si>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</si>
  <si>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</si>
  <si>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</si>
  <si>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</si>
  <si>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</si>
  <si>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</si>
  <si>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</si>
  <si>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</si>
  <si>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</si>
  <si>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</si>
  <si>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</si>
  <si>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</si>
  <si>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</si>
  <si>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</si>
  <si>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</si>
  <si>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</si>
  <si>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</si>
  <si>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</si>
  <si>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</si>
  <si>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</si>
  <si>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</si>
  <si>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</si>
  <si>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</si>
  <si>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</si>
  <si>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</si>
  <si>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</si>
  <si>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</si>
  <si>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</si>
  <si>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</si>
  <si>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</si>
  <si>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</si>
  <si>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</si>
  <si>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</si>
  <si>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</si>
  <si>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</si>
  <si>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</si>
  <si>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</si>
  <si>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</si>
  <si>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</si>
  <si>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</si>
  <si>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</si>
  <si>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</si>
  <si>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</si>
  <si>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</si>
  <si>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</si>
  <si>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</si>
  <si>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</si>
  <si>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</si>
  <si>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</si>
  <si>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</si>
  <si>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</si>
  <si>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</si>
  <si>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</si>
  <si>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</si>
  <si>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</si>
  <si>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</si>
  <si>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</si>
  <si>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</si>
  <si>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</si>
  <si>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</si>
  <si>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</si>
  <si>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</si>
  <si>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</si>
  <si>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</si>
  <si>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</si>
  <si>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</si>
  <si>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</si>
  <si>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</si>
  <si>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</si>
  <si>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</si>
  <si>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</si>
  <si>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</si>
  <si>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</si>
  <si>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</si>
  <si>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</si>
  <si>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</si>
  <si>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</si>
  <si>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</si>
  <si>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</si>
  <si>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</si>
  <si>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</si>
  <si>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</si>
  <si>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</si>
  <si>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</si>
  <si>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</si>
  <si>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</si>
  <si>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</si>
  <si>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</si>
  <si>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</si>
  <si>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</si>
  <si>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</si>
  <si>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</si>
  <si>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</si>
  <si>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</si>
  <si>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</si>
  <si>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</si>
  <si>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</si>
  <si>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</si>
  <si>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</si>
  <si>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</si>
  <si>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</si>
  <si>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</si>
  <si>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</si>
  <si>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</si>
  <si>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</si>
  <si>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</si>
  <si>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</si>
  <si>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</si>
  <si>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</si>
  <si>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</si>
  <si>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</si>
  <si>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</si>
  <si>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</si>
  <si>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</si>
  <si>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</si>
  <si>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</si>
  <si>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</si>
  <si>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</si>
  <si>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</si>
  <si>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</si>
  <si>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</si>
  <si>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</si>
  <si>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</si>
  <si>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</si>
  <si>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</si>
  <si>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</si>
  <si>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</si>
  <si>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</si>
  <si>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</si>
  <si>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</si>
  <si>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</si>
  <si>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</si>
  <si>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</si>
  <si>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</si>
  <si>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</si>
  <si>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</si>
  <si>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</si>
  <si>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</si>
  <si>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</si>
  <si>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</si>
  <si>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</si>
  <si>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</si>
  <si>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</si>
  <si>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</si>
  <si>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</si>
  <si>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</si>
  <si>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</si>
  <si>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</si>
  <si>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</si>
  <si>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</si>
  <si>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</si>
  <si>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</si>
  <si>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</si>
  <si>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</si>
  <si>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</si>
  <si>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</si>
  <si>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</si>
  <si>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</si>
  <si>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</si>
  <si>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</si>
  <si>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</si>
  <si>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</si>
  <si>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</si>
  <si>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</si>
  <si>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</si>
  <si>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</si>
  <si>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</si>
  <si>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</si>
  <si>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</si>
  <si>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</si>
  <si>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</si>
  <si>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</si>
  <si>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</si>
  <si>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</si>
  <si>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</si>
  <si>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</si>
  <si>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</si>
  <si>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</si>
  <si>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</si>
  <si>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</si>
  <si>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</si>
  <si>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</si>
  <si>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</si>
  <si>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</si>
  <si>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</si>
  <si>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</si>
  <si>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</si>
  <si>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</si>
  <si>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</si>
  <si>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</si>
  <si>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</si>
  <si>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</si>
  <si>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</si>
  <si>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</si>
  <si>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</si>
  <si>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</si>
  <si>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</si>
  <si>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</si>
  <si>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</si>
  <si>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</si>
  <si>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</si>
  <si>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</si>
  <si>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</si>
  <si>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</si>
  <si>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</si>
  <si>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</si>
  <si>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</si>
  <si>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</si>
  <si>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</si>
  <si>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</si>
  <si>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</si>
  <si>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</si>
  <si>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</si>
  <si>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</si>
  <si>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</si>
  <si>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</si>
  <si>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</si>
  <si>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</si>
  <si>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</si>
  <si>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</si>
  <si>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</si>
  <si>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</si>
  <si>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</si>
  <si>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</si>
  <si>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</si>
  <si>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</si>
  <si>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</si>
  <si>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</si>
  <si>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</si>
  <si>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</si>
  <si>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</si>
  <si>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</si>
  <si>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</si>
  <si>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</si>
  <si>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</si>
  <si>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</si>
  <si>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</si>
  <si>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</si>
  <si>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</si>
  <si>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</si>
  <si>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</si>
  <si>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</si>
  <si>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</si>
  <si>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</si>
  <si>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</si>
  <si>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</si>
  <si>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</si>
  <si>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</si>
  <si>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</si>
  <si>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</si>
  <si>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</si>
  <si>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</si>
  <si>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</si>
  <si>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</si>
  <si>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</si>
  <si>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</si>
  <si>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</si>
  <si>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</si>
  <si>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</si>
  <si>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</si>
  <si>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</si>
  <si>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</si>
  <si>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</si>
  <si>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</si>
  <si>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</si>
  <si>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</si>
  <si>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</si>
  <si>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</si>
  <si>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</si>
  <si>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</si>
  <si>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</si>
  <si>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</si>
  <si>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</si>
  <si>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</si>
  <si>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</si>
  <si>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</si>
  <si>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</si>
  <si>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</si>
  <si>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</si>
  <si>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</si>
  <si>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</si>
  <si>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</si>
  <si>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</si>
  <si>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</si>
  <si>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</si>
  <si>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</si>
  <si>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</si>
  <si>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</si>
  <si>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</si>
  <si>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</si>
  <si>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</si>
  <si>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</si>
  <si>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</si>
  <si>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</si>
  <si>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</si>
  <si>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</si>
  <si>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</si>
  <si>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</si>
  <si>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</si>
  <si>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</si>
  <si>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</si>
  <si>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</si>
  <si>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</si>
  <si>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</si>
  <si>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</si>
  <si>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</si>
  <si>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</si>
  <si>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</si>
  <si>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</si>
  <si>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</si>
  <si>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</si>
  <si>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</si>
  <si>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</si>
  <si>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</si>
  <si>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</si>
  <si>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</si>
  <si>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</si>
  <si>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</si>
  <si>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</si>
  <si>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</si>
  <si>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</si>
  <si>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</si>
  <si>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</si>
  <si>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</si>
  <si>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</si>
  <si>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</si>
  <si>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</si>
  <si>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</si>
  <si>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</si>
  <si>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</si>
  <si>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</si>
  <si>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</si>
  <si>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</si>
  <si>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</si>
  <si>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</si>
  <si>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</si>
  <si>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</si>
  <si>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</si>
  <si>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</si>
  <si>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</si>
  <si>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</si>
  <si>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</si>
  <si>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</si>
  <si>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</si>
  <si>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</si>
  <si>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</si>
  <si>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</si>
  <si>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</si>
  <si>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</si>
  <si>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</si>
  <si>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</si>
  <si>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</si>
  <si>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</si>
  <si>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</si>
  <si>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</si>
  <si>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</si>
  <si>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</si>
  <si>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</si>
  <si>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</si>
  <si>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</si>
  <si>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</si>
  <si>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</si>
  <si>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</si>
  <si>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</si>
  <si>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</si>
  <si>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</si>
  <si>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</si>
  <si>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</si>
  <si>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</si>
  <si>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</si>
  <si>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</si>
  <si>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</si>
  <si>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</si>
  <si>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</si>
  <si>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</si>
  <si>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</si>
  <si>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</si>
  <si>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</si>
  <si>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</si>
  <si>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</si>
  <si>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</si>
  <si>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</si>
  <si>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</si>
  <si>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</si>
  <si>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</si>
  <si>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</si>
  <si>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</si>
  <si>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</si>
  <si>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</si>
  <si>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</si>
  <si>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</si>
  <si>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</si>
  <si>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</si>
  <si>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</si>
  <si>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</si>
  <si>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</si>
  <si>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</si>
  <si>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</si>
  <si>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</si>
  <si>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</si>
  <si>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</si>
  <si>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</si>
  <si>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</si>
  <si>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</si>
  <si>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</si>
  <si>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</si>
  <si>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</si>
  <si>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</si>
  <si>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</si>
  <si>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</si>
  <si>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</si>
  <si>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</si>
  <si>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</si>
  <si>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</si>
  <si>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</si>
  <si>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</si>
  <si>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</si>
  <si>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</si>
  <si>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</si>
  <si>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</si>
  <si>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</si>
  <si>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</si>
  <si>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</si>
  <si>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</si>
  <si>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</si>
  <si>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</si>
  <si>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</si>
  <si>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</si>
  <si>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</si>
  <si>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</si>
  <si>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</si>
  <si>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</si>
  <si>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</si>
  <si>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</si>
  <si>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</si>
  <si>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</si>
  <si>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</si>
  <si>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</si>
  <si>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</si>
  <si>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</si>
  <si>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</si>
  <si>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</si>
  <si>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</si>
  <si>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</si>
  <si>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</si>
  <si>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</si>
  <si>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</si>
  <si>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</si>
  <si>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</si>
  <si>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</si>
  <si>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</si>
  <si>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</si>
  <si>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</si>
  <si>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</si>
  <si>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</si>
  <si>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</si>
  <si>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</si>
  <si>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</si>
  <si>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</si>
  <si>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</si>
  <si>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</si>
  <si>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</si>
  <si>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</si>
  <si>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</si>
  <si>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</si>
  <si>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</si>
  <si>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</si>
  <si>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</si>
  <si>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</si>
  <si>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</si>
  <si>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</si>
  <si>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</si>
  <si>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</si>
  <si>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</si>
  <si>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</si>
  <si>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</si>
  <si>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</si>
  <si>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</si>
  <si>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</si>
  <si>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</si>
  <si>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</si>
  <si>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</si>
  <si>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</si>
  <si>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</si>
  <si>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</si>
  <si>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</si>
  <si>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</si>
  <si>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</si>
  <si>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</si>
  <si>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</si>
  <si>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</si>
  <si>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</si>
  <si>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</si>
  <si>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</si>
  <si>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</si>
  <si>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</si>
  <si>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</si>
  <si>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</si>
  <si>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</si>
  <si>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</si>
  <si>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</si>
  <si>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</si>
  <si>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</si>
  <si>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</si>
  <si>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</si>
  <si>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</si>
  <si>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</si>
  <si>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</si>
  <si>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</si>
  <si>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</si>
  <si>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</si>
  <si>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</si>
  <si>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</si>
  <si>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</si>
  <si>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</si>
  <si>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</si>
  <si>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</si>
  <si>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</si>
  <si>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</si>
  <si>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</si>
  <si>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</si>
  <si>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</si>
  <si>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</si>
  <si>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</si>
  <si>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</si>
  <si>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</si>
  <si>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</si>
  <si>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</si>
  <si>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</si>
  <si>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</si>
  <si>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</si>
  <si>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</si>
  <si>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</si>
  <si>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</si>
  <si>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</si>
  <si>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</si>
  <si>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</si>
  <si>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</si>
  <si>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</si>
  <si>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</si>
  <si>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</si>
  <si>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</si>
  <si>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</si>
  <si>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</si>
  <si>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</si>
  <si>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</si>
  <si>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</si>
  <si>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</si>
  <si>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</si>
  <si>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</si>
  <si>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</si>
  <si>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</si>
  <si>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</si>
  <si>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</si>
  <si>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</si>
  <si>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</si>
  <si>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</si>
  <si>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</si>
  <si>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</si>
  <si>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</si>
  <si>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</si>
  <si>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</si>
  <si>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</si>
  <si>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</si>
  <si>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</si>
  <si>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</si>
  <si>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</si>
  <si>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</si>
  <si>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</si>
  <si>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</si>
  <si>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</si>
  <si>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</si>
  <si>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</si>
  <si>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</si>
  <si>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</si>
  <si>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</si>
  <si>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</si>
  <si>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</si>
  <si>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</si>
  <si>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</si>
  <si>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</si>
  <si>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</si>
  <si>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</si>
  <si>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</si>
  <si>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</si>
  <si>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</si>
  <si>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</si>
  <si>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</si>
  <si>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</si>
  <si>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</si>
  <si>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</si>
  <si>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</si>
  <si>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</si>
  <si>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</si>
  <si>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</si>
  <si>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</si>
  <si>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</si>
  <si>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</si>
  <si>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</si>
  <si>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</si>
  <si>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</si>
  <si>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</si>
  <si>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</si>
  <si>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</si>
  <si>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</si>
  <si>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</si>
  <si>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</si>
  <si>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</si>
  <si>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</si>
  <si>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</si>
  <si>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</si>
  <si>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</si>
  <si>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</si>
  <si>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</si>
  <si>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</si>
  <si>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</si>
  <si>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</si>
  <si>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</si>
  <si>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</si>
  <si>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</si>
  <si>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</si>
  <si>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</si>
  <si>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</si>
  <si>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</si>
  <si>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</si>
  <si>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</si>
  <si>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</si>
  <si>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</si>
  <si>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</si>
  <si>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</si>
  <si>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</si>
  <si>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</si>
  <si>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</si>
  <si>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</si>
  <si>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</si>
  <si>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</si>
  <si>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</si>
  <si>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</si>
  <si>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</si>
  <si>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</si>
  <si>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</si>
  <si>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</si>
  <si>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</si>
  <si>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</si>
  <si>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</si>
  <si>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</si>
  <si>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</si>
  <si>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</si>
  <si>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</si>
  <si>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</si>
  <si>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</si>
  <si>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</si>
  <si>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</si>
  <si>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</si>
  <si>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</si>
  <si>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</si>
  <si>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</si>
  <si>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</si>
  <si>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</si>
  <si>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</si>
  <si>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</si>
  <si>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</si>
  <si>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</si>
  <si>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</si>
  <si>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</si>
  <si>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</si>
  <si>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</si>
  <si>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</si>
  <si>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</si>
  <si>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</si>
  <si>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</si>
  <si>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</si>
  <si>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</si>
  <si>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</si>
  <si>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</si>
  <si>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</si>
  <si>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</si>
  <si>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</si>
  <si>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</si>
  <si>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</si>
  <si>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</si>
  <si>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</si>
  <si>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</si>
  <si>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</si>
  <si>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</si>
  <si>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</si>
  <si>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</si>
  <si>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</si>
  <si>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</si>
  <si>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</si>
  <si>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</si>
  <si>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</si>
  <si>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</si>
  <si>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</si>
  <si>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</si>
  <si>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</si>
  <si>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</si>
  <si>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</si>
  <si>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</si>
  <si>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</si>
  <si>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</si>
  <si>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</si>
  <si>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</si>
  <si>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</si>
  <si>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</si>
  <si>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</si>
  <si>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</si>
  <si>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</si>
  <si>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</si>
  <si>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</si>
  <si>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</si>
  <si>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</si>
  <si>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</si>
  <si>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</si>
  <si>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</si>
  <si>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</si>
  <si>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</si>
  <si>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</si>
  <si>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</si>
  <si>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</si>
  <si>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</si>
  <si>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</si>
  <si>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</si>
  <si>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</si>
  <si>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</si>
  <si>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</si>
  <si>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</si>
  <si>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</si>
  <si>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</si>
  <si>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</si>
  <si>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</si>
  <si>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</si>
  <si>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</si>
  <si>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</si>
  <si>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</si>
  <si>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</si>
  <si>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</si>
  <si>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</si>
  <si>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</si>
  <si>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</si>
  <si>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</si>
  <si>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</si>
  <si>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</si>
  <si>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</si>
  <si>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</si>
  <si>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</si>
  <si>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</si>
  <si>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</si>
  <si>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</si>
  <si>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</si>
  <si>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</si>
  <si>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</si>
  <si>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</si>
  <si>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</si>
  <si>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</si>
  <si>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</si>
  <si>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</si>
  <si>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</si>
  <si>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</si>
  <si>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</si>
  <si>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</si>
  <si>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</si>
  <si>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</si>
  <si>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</si>
  <si>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</si>
  <si>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</si>
  <si>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</si>
  <si>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</si>
  <si>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</si>
  <si>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</si>
  <si>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</si>
  <si>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</si>
  <si>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</si>
  <si>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</si>
  <si>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</si>
  <si>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</si>
  <si>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</si>
  <si>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</si>
  <si>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</si>
  <si>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</si>
  <si>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</si>
  <si>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</si>
  <si>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</si>
  <si>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</si>
  <si>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</si>
  <si>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</si>
  <si>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</si>
  <si>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</si>
  <si>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</si>
  <si>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</si>
  <si>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</si>
  <si>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</si>
  <si>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</si>
  <si>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</si>
  <si>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</si>
  <si>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</si>
  <si>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</si>
  <si>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</si>
  <si>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</si>
  <si>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</si>
  <si>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</si>
  <si>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</si>
  <si>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</si>
  <si>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</si>
  <si>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</si>
  <si>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</si>
  <si>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</si>
  <si>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</si>
  <si>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</si>
  <si>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</si>
  <si>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</si>
  <si>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</si>
  <si>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</si>
  <si>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</si>
  <si>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</si>
  <si>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</si>
  <si>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</si>
  <si>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</si>
  <si>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</si>
  <si>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</si>
  <si>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</si>
  <si>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</si>
  <si>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</si>
  <si>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</si>
  <si>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</si>
  <si>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</si>
  <si>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</si>
  <si>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</si>
  <si>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</si>
  <si>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</si>
  <si>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</si>
  <si>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</si>
  <si>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</si>
  <si>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</si>
  <si>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</si>
  <si>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</si>
  <si>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</si>
  <si>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</si>
  <si>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</si>
  <si>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</si>
  <si>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</si>
  <si>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</si>
  <si>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</si>
  <si>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</si>
  <si>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</si>
  <si>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</si>
  <si>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</si>
  <si>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</si>
  <si>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</si>
  <si>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</si>
  <si>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</si>
  <si>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</si>
  <si>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</si>
  <si>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</si>
  <si>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</si>
  <si>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</si>
  <si>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</si>
  <si>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</si>
  <si>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</si>
  <si>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</si>
  <si>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</si>
  <si>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</si>
  <si>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</si>
  <si>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</si>
  <si>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</si>
  <si>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</si>
  <si>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</si>
  <si>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</si>
  <si>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</si>
  <si>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</si>
  <si>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</si>
  <si>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</si>
  <si>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</si>
  <si>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</si>
  <si>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</si>
  <si>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</si>
  <si>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</si>
  <si>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</si>
  <si>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</si>
  <si>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</si>
  <si>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</si>
  <si>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</si>
  <si>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</si>
  <si>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</si>
  <si>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</si>
  <si>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</si>
  <si>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</si>
  <si>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</si>
  <si>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</si>
  <si>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</si>
  <si>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</si>
  <si>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</si>
  <si>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</si>
  <si>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</si>
  <si>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</si>
  <si>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</si>
  <si>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</si>
  <si>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</si>
  <si>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</si>
  <si>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</si>
  <si>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</si>
  <si>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</si>
  <si>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</si>
  <si>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</si>
  <si>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</si>
  <si>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</si>
  <si>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</si>
  <si>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</si>
  <si>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</si>
  <si>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</si>
  <si>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</si>
  <si>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</si>
  <si>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</si>
  <si>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</si>
  <si>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</si>
  <si>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</si>
  <si>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</si>
  <si>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</si>
  <si>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</si>
  <si>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</si>
  <si>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</si>
  <si>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</si>
  <si>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</si>
  <si>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</si>
  <si>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</si>
  <si>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</si>
  <si>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</si>
  <si>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</si>
  <si>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</si>
  <si>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</si>
  <si>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</si>
  <si>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</si>
  <si>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</si>
  <si>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</si>
  <si>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</si>
  <si>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</si>
  <si>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</si>
  <si>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</si>
  <si>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</si>
  <si>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</si>
  <si>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</si>
  <si>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</si>
  <si>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</si>
  <si>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</si>
  <si>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</si>
  <si>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</si>
  <si>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</si>
  <si>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</si>
  <si>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</si>
  <si>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</si>
  <si>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</si>
  <si>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</si>
  <si>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</si>
  <si>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</si>
  <si>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</si>
  <si>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</si>
  <si>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</si>
  <si>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</si>
  <si>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</si>
  <si>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</si>
  <si>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</si>
  <si>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</si>
  <si>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</si>
  <si>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</si>
  <si>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</si>
  <si>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</si>
  <si>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</si>
  <si>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</si>
  <si>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</si>
  <si>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</si>
  <si>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</si>
  <si>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</si>
  <si>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</si>
  <si>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</si>
  <si>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</si>
  <si>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</si>
  <si>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</si>
  <si>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</si>
  <si>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</si>
  <si>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</si>
  <si>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</si>
  <si>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</si>
  <si>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</si>
  <si>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</si>
  <si>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</si>
  <si>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</si>
  <si>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</si>
  <si>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</si>
  <si>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</si>
  <si>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</si>
  <si>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</si>
  <si>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</si>
  <si>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</si>
  <si>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</si>
  <si>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</si>
  <si>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</si>
  <si>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</si>
  <si>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</si>
  <si>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</si>
  <si>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</si>
  <si>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</si>
  <si>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</si>
  <si>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</si>
  <si>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</si>
  <si>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</si>
  <si>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</si>
  <si>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</si>
  <si>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</si>
  <si>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</si>
  <si>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</si>
  <si>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</si>
  <si>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</si>
  <si>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</si>
  <si>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</si>
  <si>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</si>
  <si>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</si>
  <si>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</si>
  <si>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</si>
  <si>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</si>
  <si>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</si>
  <si>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</si>
  <si>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</si>
  <si>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</si>
  <si>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</si>
  <si>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</si>
  <si>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</si>
  <si>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</si>
  <si>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</si>
  <si>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</si>
  <si>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</si>
  <si>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</si>
  <si>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</si>
  <si>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</si>
  <si>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</si>
  <si>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</si>
  <si>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</si>
  <si>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</si>
  <si>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</si>
  <si>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</si>
  <si>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</si>
  <si>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</si>
  <si>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</si>
  <si>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</si>
  <si>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</si>
  <si>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</si>
  <si>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</si>
  <si>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</si>
  <si>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</si>
  <si>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</si>
  <si>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</si>
  <si>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</si>
  <si>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</si>
  <si>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</si>
  <si>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</si>
  <si>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</si>
  <si>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</si>
  <si>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</si>
  <si>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</si>
  <si>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</si>
  <si>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</si>
  <si>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</si>
  <si>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</si>
  <si>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</si>
  <si>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</si>
  <si>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</si>
  <si>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</si>
  <si>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</si>
  <si>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</si>
  <si>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</si>
  <si>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</si>
  <si>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</si>
  <si>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</si>
  <si>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</si>
  <si>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</si>
  <si>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</si>
  <si>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</si>
  <si>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</si>
  <si>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</si>
  <si>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</si>
  <si>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</si>
  <si>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</si>
  <si>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</si>
  <si>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</si>
  <si>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</si>
  <si>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</si>
  <si>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</si>
  <si>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</si>
  <si>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</si>
  <si>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</si>
  <si>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</si>
  <si>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</si>
  <si>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</si>
  <si>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</si>
  <si>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</si>
  <si>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</si>
  <si>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</si>
  <si>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</si>
  <si>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</si>
  <si>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</si>
  <si>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</si>
  <si>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</si>
  <si>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</si>
  <si>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</si>
  <si>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</si>
  <si>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</si>
  <si>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</si>
  <si>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</si>
  <si>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</si>
  <si>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</si>
  <si>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</si>
  <si>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</si>
  <si>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</si>
  <si>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</si>
  <si>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</si>
  <si>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</si>
  <si>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</si>
  <si>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</si>
  <si>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</si>
  <si>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</si>
  <si>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</si>
  <si>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</si>
  <si>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</si>
  <si>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</si>
  <si>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</si>
  <si>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</si>
  <si>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</si>
  <si>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</si>
  <si>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</si>
  <si>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</si>
  <si>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</si>
  <si>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</si>
  <si>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</si>
  <si>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</si>
  <si>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</si>
  <si>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</si>
  <si>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</si>
  <si>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</si>
  <si>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</si>
  <si>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</si>
  <si>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</si>
  <si>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</si>
  <si>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</si>
  <si>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</si>
  <si>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</si>
  <si>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</si>
  <si>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</si>
  <si>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</si>
  <si>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</si>
  <si>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</si>
  <si>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</si>
  <si>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</si>
  <si>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</si>
  <si>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</si>
  <si>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</si>
  <si>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</si>
  <si>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</si>
  <si>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</si>
  <si>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</si>
  <si>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</si>
  <si>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</si>
  <si>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</si>
  <si>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</si>
  <si>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</si>
  <si>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</si>
  <si>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</si>
  <si>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</si>
  <si>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</si>
  <si>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</si>
  <si>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</si>
  <si>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</si>
  <si>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</si>
  <si>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</si>
  <si>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</si>
  <si>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</si>
  <si>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</si>
  <si>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</si>
  <si>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</si>
  <si>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</si>
  <si>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</si>
  <si>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</si>
  <si>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</si>
  <si>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</si>
  <si>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</si>
  <si>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</si>
  <si>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</si>
  <si>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</si>
  <si>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</si>
  <si>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</si>
  <si>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</si>
  <si>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</si>
  <si>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</si>
  <si>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</si>
  <si>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</si>
  <si>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</si>
  <si>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</si>
  <si>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</si>
  <si>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</si>
  <si>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</si>
  <si>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</si>
  <si>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</si>
  <si>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</si>
  <si>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</si>
  <si>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</si>
  <si>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</si>
  <si>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</si>
  <si>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</si>
  <si>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</si>
  <si>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</si>
  <si>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</si>
  <si>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</si>
  <si>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</si>
  <si>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</si>
  <si>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</si>
  <si>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</si>
  <si>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</si>
  <si>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</si>
  <si>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</si>
  <si>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</si>
  <si>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</si>
  <si>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</si>
  <si>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</si>
  <si>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</si>
  <si>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</si>
  <si>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</si>
  <si>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</si>
  <si>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</si>
  <si>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</si>
  <si>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</si>
  <si>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</si>
  <si>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</si>
  <si>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</si>
  <si>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</si>
  <si>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</si>
  <si>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</si>
  <si>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</si>
  <si>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</si>
  <si>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</si>
  <si>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</si>
  <si>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</si>
  <si>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</si>
  <si>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</si>
  <si>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</si>
  <si>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</si>
  <si>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</si>
  <si>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</si>
  <si>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</si>
  <si>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</si>
  <si>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</si>
  <si>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</si>
  <si>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</si>
  <si>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</si>
  <si>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</si>
  <si>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</si>
  <si>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</si>
  <si>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</si>
  <si>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</si>
  <si>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</si>
  <si>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</si>
  <si>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</si>
  <si>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</si>
  <si>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</si>
  <si>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</si>
  <si>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</si>
  <si>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</si>
  <si>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</si>
  <si>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</si>
  <si>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</si>
  <si>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</si>
  <si>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</si>
  <si>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</si>
  <si>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</si>
  <si>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</si>
  <si>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</si>
  <si>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</si>
  <si>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</si>
  <si>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</si>
  <si>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</si>
  <si>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</si>
  <si>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</si>
  <si>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</si>
  <si>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</si>
  <si>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</si>
  <si>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</si>
  <si>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</si>
  <si>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</si>
  <si>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</si>
  <si>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</si>
  <si>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</si>
  <si>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</si>
  <si>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</si>
  <si>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</si>
  <si>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</si>
  <si>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</si>
  <si>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</si>
  <si>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</si>
  <si>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</si>
  <si>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</si>
  <si>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</si>
  <si>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</si>
  <si>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</si>
  <si>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</si>
  <si>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</si>
  <si>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</si>
  <si>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</si>
  <si>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</si>
  <si>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</si>
  <si>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</si>
  <si>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</si>
  <si>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</si>
  <si>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</si>
  <si>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</si>
  <si>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</si>
  <si>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</si>
  <si>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</si>
  <si>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</si>
  <si>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</si>
  <si>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</si>
  <si>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</si>
  <si>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</si>
  <si>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</si>
  <si>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</si>
  <si>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</si>
  <si>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</si>
  <si>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</si>
  <si>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</si>
  <si>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</si>
  <si>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</si>
  <si>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</si>
  <si>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</si>
  <si>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</si>
  <si>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</si>
  <si>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</si>
  <si>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</si>
  <si>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</si>
  <si>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</si>
  <si>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</si>
  <si>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</si>
  <si>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</si>
  <si>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</si>
  <si>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</si>
  <si>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</si>
  <si>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</si>
  <si>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</si>
  <si>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</si>
  <si>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</si>
  <si>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</si>
  <si>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</si>
  <si>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</si>
  <si>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</si>
  <si>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</si>
  <si>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</si>
  <si>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</si>
  <si>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</si>
  <si>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</si>
  <si>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</si>
  <si>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</si>
  <si>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</si>
  <si>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</si>
  <si>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</si>
  <si>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</si>
  <si>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</si>
  <si>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</si>
  <si>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</si>
  <si>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</si>
  <si>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</si>
  <si>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</si>
  <si>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</si>
  <si>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</si>
  <si>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</si>
  <si>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</si>
  <si>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</si>
  <si>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</si>
  <si>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</si>
  <si>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</si>
  <si>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</si>
  <si>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</si>
  <si>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</si>
  <si>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</si>
  <si>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</si>
  <si>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</si>
  <si>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</si>
  <si>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</si>
  <si>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</si>
  <si>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</si>
  <si>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</si>
  <si>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</si>
  <si>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</si>
  <si>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</si>
  <si>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</si>
  <si>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</si>
  <si>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</si>
  <si>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</si>
  <si>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</si>
  <si>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</si>
  <si>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</si>
  <si>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</si>
  <si>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</si>
  <si>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</si>
  <si>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</si>
  <si>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</si>
  <si>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</si>
  <si>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</si>
  <si>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</si>
  <si>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</si>
  <si>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</si>
  <si>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</si>
  <si>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</si>
  <si>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</si>
  <si>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</si>
  <si>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</si>
  <si>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</si>
  <si>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</si>
  <si>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</si>
  <si>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</si>
  <si>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</si>
  <si>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</si>
  <si>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</si>
  <si>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</si>
  <si>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</si>
  <si>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</si>
  <si>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</si>
  <si>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</si>
  <si>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</si>
  <si>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</si>
  <si>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</si>
  <si>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</si>
  <si>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</si>
  <si>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</si>
  <si>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</si>
  <si>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</si>
  <si>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</si>
  <si>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</si>
  <si>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</si>
  <si>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</si>
  <si>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</si>
  <si>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</si>
  <si>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</si>
  <si>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</si>
  <si>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</si>
  <si>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</si>
  <si>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</si>
  <si>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</si>
  <si>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</si>
  <si>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</si>
  <si>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</si>
  <si>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</si>
  <si>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</si>
  <si>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</si>
  <si>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</si>
  <si>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</si>
  <si>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</si>
  <si>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</si>
  <si>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</si>
  <si>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</si>
  <si>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</si>
  <si>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</si>
  <si>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</si>
  <si>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</si>
  <si>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</si>
  <si>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</si>
  <si>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</si>
  <si>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</si>
  <si>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</si>
  <si>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</si>
  <si>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</si>
  <si>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</si>
  <si>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</si>
  <si>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</si>
  <si>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</si>
  <si>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</si>
  <si>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</si>
  <si>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</si>
  <si>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</si>
  <si>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</si>
  <si>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</si>
  <si>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</si>
  <si>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</si>
  <si>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</si>
  <si>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</si>
  <si>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</si>
  <si>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</si>
  <si>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</si>
  <si>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</si>
  <si>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</si>
  <si>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</si>
  <si>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</si>
  <si>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</si>
  <si>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</si>
  <si>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</si>
  <si>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</si>
  <si>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</si>
  <si>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</si>
  <si>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</si>
  <si>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</si>
  <si>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</si>
  <si>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</si>
  <si>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</si>
  <si>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</si>
  <si>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</si>
  <si>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</si>
  <si>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</si>
  <si>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</si>
  <si>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</si>
  <si>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</si>
  <si>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</si>
  <si>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</si>
  <si>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</si>
  <si>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</si>
  <si>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</si>
  <si>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</si>
  <si>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</si>
  <si>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</si>
  <si>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</si>
  <si>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</si>
  <si>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</si>
  <si>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</si>
  <si>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</si>
  <si>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</si>
  <si>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</si>
  <si>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</si>
  <si>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</si>
  <si>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</si>
  <si>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</si>
  <si>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</si>
  <si>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</si>
  <si>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</si>
  <si>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</si>
  <si>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</si>
  <si>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</si>
  <si>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</si>
  <si>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</si>
  <si>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</si>
  <si>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</si>
  <si>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</si>
  <si>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</si>
  <si>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</si>
  <si>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</si>
  <si>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</si>
  <si>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</si>
  <si>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</si>
  <si>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</si>
  <si>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</si>
  <si>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</si>
  <si>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</si>
  <si>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</si>
  <si>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</si>
  <si>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</si>
  <si>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</si>
  <si>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</si>
  <si>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</si>
  <si>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</si>
  <si>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</si>
  <si>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</si>
  <si>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</si>
  <si>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</si>
  <si>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</si>
  <si>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</si>
  <si>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</si>
  <si>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</si>
  <si>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</si>
  <si>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</si>
  <si>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</si>
  <si>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</si>
  <si>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</si>
  <si>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</si>
  <si>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</si>
  <si>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</si>
  <si>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</si>
  <si>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</si>
  <si>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</si>
  <si>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</si>
  <si>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</si>
  <si>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</si>
  <si>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</si>
  <si>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</si>
  <si>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</si>
  <si>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</si>
  <si>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</si>
  <si>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</si>
  <si>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</si>
  <si>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</si>
  <si>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</si>
  <si>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</si>
  <si>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</si>
  <si>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</si>
  <si>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</si>
  <si>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</si>
  <si>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</si>
  <si>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</si>
  <si>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</si>
  <si>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</si>
  <si>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</si>
  <si>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</si>
  <si>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</si>
  <si>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</si>
  <si>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</si>
  <si>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</si>
  <si>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</si>
  <si>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</si>
  <si>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</si>
  <si>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</si>
  <si>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</si>
  <si>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</si>
  <si>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</si>
  <si>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</si>
  <si>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</si>
  <si>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</si>
  <si>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</si>
  <si>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</si>
  <si>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</si>
  <si>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</si>
  <si>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</si>
  <si>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</si>
  <si>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</si>
  <si>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</si>
  <si>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</si>
  <si>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</si>
  <si>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</si>
  <si>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</si>
  <si>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</si>
  <si>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</si>
  <si>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</si>
  <si>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</si>
  <si>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</si>
  <si>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</si>
  <si>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</si>
  <si>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</si>
  <si>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</si>
  <si>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</si>
  <si>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</si>
  <si>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</si>
  <si>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</si>
  <si>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</si>
  <si>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</si>
  <si>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</si>
  <si>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</si>
  <si>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</si>
  <si>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</si>
  <si>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</si>
  <si>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</si>
  <si>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</si>
  <si>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</si>
  <si>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</si>
  <si>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</si>
  <si>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</si>
  <si>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</si>
  <si>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</si>
  <si>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</si>
  <si>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</si>
  <si>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</si>
  <si>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</si>
  <si>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</si>
  <si>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</si>
  <si>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</si>
  <si>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</si>
  <si>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</si>
  <si>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</si>
  <si>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</si>
  <si>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</si>
  <si>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</si>
  <si>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</si>
  <si>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</si>
  <si>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</si>
  <si>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</si>
  <si>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</si>
  <si>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</si>
  <si>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</si>
  <si>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</si>
  <si>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</si>
  <si>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</si>
  <si>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</si>
  <si>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</si>
  <si>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</si>
  <si>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</si>
  <si>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</si>
  <si>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</si>
  <si>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</si>
  <si>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</si>
  <si>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</si>
  <si>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</si>
  <si>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</si>
  <si>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</si>
  <si>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</si>
  <si>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</si>
  <si>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</si>
  <si>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</si>
  <si>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</si>
  <si>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</si>
  <si>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</si>
  <si>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</si>
  <si>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</si>
  <si>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</si>
  <si>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</si>
  <si>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</si>
  <si>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</si>
  <si>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</si>
  <si>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</si>
  <si>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</si>
  <si>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</si>
  <si>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</si>
  <si>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</si>
  <si>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</si>
  <si>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</si>
  <si>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</si>
  <si>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</si>
  <si>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</si>
  <si>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</si>
  <si>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</si>
  <si>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</si>
  <si>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</si>
  <si>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</si>
  <si>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</si>
  <si>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</si>
  <si>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</si>
  <si>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</si>
  <si>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</si>
  <si>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</si>
  <si>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</si>
  <si>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</si>
  <si>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</si>
  <si>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</si>
  <si>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</si>
  <si>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</si>
  <si>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</si>
  <si>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</si>
  <si>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</si>
  <si>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</si>
  <si>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</si>
  <si>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</si>
  <si>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</si>
  <si>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</si>
  <si>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</si>
  <si>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</si>
  <si>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</si>
  <si>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</si>
  <si>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</si>
  <si>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</si>
  <si>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</si>
  <si>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</si>
  <si>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</si>
  <si>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</si>
  <si>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</si>
  <si>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</si>
  <si>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</si>
  <si>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</si>
  <si>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</si>
  <si>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</si>
  <si>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</si>
  <si>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</si>
  <si>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</si>
  <si>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</si>
  <si>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</si>
  <si>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</si>
  <si>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</si>
  <si>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</si>
  <si>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</si>
  <si>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</si>
  <si>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</si>
  <si>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</si>
  <si>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</si>
  <si>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</si>
  <si>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</si>
  <si>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</si>
  <si>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</si>
  <si>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</si>
  <si>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</si>
  <si>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</si>
  <si>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</si>
  <si>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</si>
  <si>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</si>
  <si>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</si>
  <si>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</si>
  <si>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</si>
  <si>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</si>
  <si>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</si>
  <si>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</si>
  <si>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</si>
  <si>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</si>
  <si>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</si>
  <si>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</si>
  <si>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</si>
  <si>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</si>
  <si>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</si>
  <si>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</si>
  <si>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</si>
  <si>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</si>
  <si>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</si>
  <si>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</si>
  <si>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</si>
  <si>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</si>
  <si>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</si>
  <si>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</si>
  <si>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</si>
  <si>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</si>
  <si>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</si>
  <si>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</si>
  <si>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</si>
  <si>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</si>
  <si>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</si>
  <si>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</si>
  <si>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</si>
  <si>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</si>
  <si>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</si>
  <si>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</si>
  <si>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</si>
  <si>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</si>
  <si>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</si>
  <si>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</si>
  <si>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</si>
  <si>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</si>
  <si>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</si>
  <si>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</si>
  <si>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</si>
  <si>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</si>
  <si>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</si>
  <si>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</si>
  <si>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</si>
  <si>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</si>
  <si>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</si>
  <si>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</si>
  <si>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</si>
  <si>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</si>
  <si>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</si>
  <si>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</si>
  <si>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</si>
  <si>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</si>
  <si>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</si>
  <si>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</si>
  <si>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</si>
  <si>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</si>
  <si>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</si>
  <si>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</si>
  <si>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</si>
  <si>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</si>
  <si>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</si>
  <si>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</si>
  <si>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</si>
  <si>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</si>
  <si>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</si>
  <si>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</si>
  <si>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</si>
  <si>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</si>
  <si>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</si>
  <si>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</si>
  <si>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</si>
  <si>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</si>
  <si>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</si>
  <si>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</si>
  <si>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</si>
  <si>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</si>
  <si>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</si>
  <si>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</si>
  <si>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</si>
  <si>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</si>
  <si>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</si>
  <si>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</si>
  <si>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</si>
  <si>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</si>
  <si>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</si>
  <si>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</si>
  <si>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</si>
  <si>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</si>
  <si>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</si>
  <si>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</si>
  <si>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</si>
  <si>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</si>
  <si>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</si>
  <si>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</si>
  <si>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</si>
  <si>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</si>
  <si>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</si>
  <si>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</si>
  <si>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</si>
  <si>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</si>
  <si>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</si>
  <si>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</si>
  <si>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</si>
  <si>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</si>
  <si>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</si>
  <si>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</si>
  <si>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</si>
  <si>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</si>
  <si>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</si>
  <si>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</si>
  <si>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</si>
  <si>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</si>
  <si>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</si>
  <si>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</si>
  <si>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</si>
  <si>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</si>
  <si>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</si>
  <si>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</si>
  <si>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</si>
  <si>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</si>
  <si>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</si>
  <si>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</si>
  <si>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</si>
  <si>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</si>
  <si>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</si>
  <si>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</si>
  <si>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</si>
  <si>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</si>
  <si>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</si>
  <si>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</si>
  <si>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</si>
  <si>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</si>
  <si>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</si>
  <si>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</si>
  <si>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</si>
  <si>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</si>
  <si>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</si>
  <si>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</si>
  <si>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</si>
  <si>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</si>
  <si>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</si>
  <si>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</si>
  <si>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</si>
  <si>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</si>
  <si>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</si>
  <si>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</si>
  <si>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</si>
  <si>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</si>
  <si>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</si>
  <si>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</si>
  <si>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</si>
  <si>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</si>
  <si>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</si>
  <si>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</si>
  <si>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</si>
  <si>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</si>
  <si>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</si>
  <si>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</si>
  <si>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</si>
  <si>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</si>
  <si>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</si>
  <si>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</si>
  <si>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</si>
  <si>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</si>
  <si>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</si>
  <si>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</si>
  <si>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</si>
  <si>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</si>
  <si>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</si>
  <si>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</si>
  <si>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</si>
  <si>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</si>
  <si>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</si>
  <si>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</si>
  <si>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</si>
  <si>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</si>
  <si>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</si>
  <si>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</si>
  <si>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</si>
  <si>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</si>
  <si>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</si>
  <si>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</si>
  <si>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</si>
  <si>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</si>
  <si>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</si>
  <si>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</si>
  <si>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</si>
  <si>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</si>
  <si>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</si>
  <si>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</si>
  <si>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</si>
  <si>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</si>
  <si>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</si>
  <si>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</si>
  <si>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</si>
  <si>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</si>
  <si>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</si>
  <si>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</si>
  <si>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</si>
  <si>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</si>
  <si>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</si>
  <si>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</si>
  <si>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</si>
  <si>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</si>
  <si>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</si>
  <si>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</si>
  <si>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</si>
  <si>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</si>
  <si>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</si>
  <si>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</si>
  <si>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</si>
  <si>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</si>
  <si>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</si>
  <si>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</si>
  <si>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</si>
  <si>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</si>
  <si>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</si>
  <si>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</si>
  <si>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</si>
  <si>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</si>
  <si>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</si>
  <si>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</si>
  <si>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</si>
  <si>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</si>
  <si>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</si>
  <si>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</si>
  <si>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</si>
  <si>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</si>
  <si>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</si>
  <si>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</si>
  <si>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</si>
  <si>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</si>
  <si>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</si>
  <si>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</si>
  <si>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</si>
  <si>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</si>
  <si>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</si>
  <si>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</si>
  <si>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</si>
  <si>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</si>
  <si>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</si>
  <si>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</si>
  <si>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</si>
  <si>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</si>
  <si>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</si>
  <si>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</si>
  <si>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</si>
  <si>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</si>
  <si>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</si>
  <si>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</si>
  <si>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</si>
  <si>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</si>
  <si>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</si>
  <si>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</si>
  <si>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</si>
  <si>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</si>
  <si>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</si>
  <si>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</si>
  <si>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</si>
  <si>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</si>
  <si>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</si>
  <si>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</si>
  <si>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</si>
  <si>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</si>
  <si>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</si>
  <si>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</si>
  <si>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</si>
  <si>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</si>
  <si>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</si>
  <si>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</si>
  <si>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</si>
  <si>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</si>
  <si>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</si>
  <si>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</si>
  <si>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</si>
  <si>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</si>
  <si>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</si>
  <si>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</si>
  <si>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</si>
  <si>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</si>
  <si>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</si>
  <si>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</si>
  <si>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</si>
  <si>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</si>
  <si>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</si>
  <si>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</si>
  <si>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</si>
  <si>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</si>
  <si>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</si>
  <si>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</si>
  <si>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</si>
  <si>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</si>
  <si>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</si>
  <si>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</si>
  <si>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</si>
  <si>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</si>
  <si>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</si>
  <si>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</si>
  <si>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</si>
  <si>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</si>
  <si>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</si>
  <si>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</si>
  <si>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</si>
  <si>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</si>
  <si>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</si>
  <si>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</si>
  <si>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</si>
  <si>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</si>
  <si>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</si>
  <si>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</si>
  <si>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</si>
  <si>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</si>
  <si>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</si>
  <si>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</si>
  <si>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</si>
  <si>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</si>
  <si>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</si>
  <si>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</si>
  <si>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</si>
  <si>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</si>
  <si>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</si>
  <si>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</si>
  <si>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</si>
  <si>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</si>
  <si>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</si>
  <si>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</si>
  <si>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</si>
  <si>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</si>
  <si>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</si>
  <si>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</si>
  <si>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</si>
  <si>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</si>
  <si>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</si>
  <si>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</si>
  <si>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</si>
  <si>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</si>
  <si>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</si>
  <si>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</si>
  <si>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</si>
  <si>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</si>
  <si>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</si>
  <si>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</si>
  <si>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</si>
  <si>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</si>
  <si>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</si>
  <si>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</si>
  <si>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</si>
  <si>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</si>
  <si>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</si>
  <si>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</si>
  <si>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</si>
  <si>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</si>
  <si>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</si>
  <si>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</si>
  <si>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</si>
  <si>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</si>
  <si>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</si>
  <si>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</si>
  <si>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</si>
  <si>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</si>
  <si>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</si>
  <si>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</si>
  <si>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</si>
  <si>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</si>
  <si>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</si>
  <si>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</si>
  <si>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</si>
  <si>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</si>
  <si>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</si>
  <si>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</si>
  <si>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</si>
  <si>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</si>
  <si>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</si>
  <si>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</si>
  <si>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</si>
  <si>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</si>
  <si>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</si>
  <si>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</si>
  <si>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</si>
  <si>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</si>
  <si>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</si>
  <si>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</si>
  <si>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</si>
  <si>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</si>
  <si>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</si>
  <si>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</si>
  <si>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</si>
  <si>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</si>
  <si>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</si>
  <si>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</si>
  <si>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</si>
  <si>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</si>
  <si>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</si>
  <si>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</si>
  <si>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</si>
  <si>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</si>
  <si>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</si>
  <si>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</si>
  <si>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</si>
  <si>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</si>
  <si>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</si>
  <si>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</si>
  <si>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</si>
  <si>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</si>
  <si>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</si>
  <si>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</si>
  <si>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</si>
  <si>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</si>
  <si>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</si>
  <si>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</si>
  <si>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</si>
  <si>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</si>
  <si>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</si>
  <si>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</si>
  <si>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</si>
  <si>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</si>
  <si>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</si>
  <si>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</si>
  <si>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</si>
  <si>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</si>
  <si>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</si>
  <si>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</si>
  <si>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</si>
  <si>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</si>
  <si>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</si>
  <si>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</si>
  <si>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</si>
  <si>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</si>
  <si>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</si>
  <si>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</si>
  <si>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</si>
  <si>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</si>
  <si>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</si>
  <si>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</si>
  <si>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</si>
  <si>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</si>
  <si>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</si>
  <si>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</si>
  <si>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</si>
  <si>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</si>
  <si>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</si>
  <si>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</si>
  <si>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</si>
  <si>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</si>
  <si>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</si>
  <si>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</si>
  <si>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</si>
  <si>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</si>
  <si>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</si>
  <si>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</si>
  <si>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</si>
  <si>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</si>
  <si>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</si>
  <si>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</si>
  <si>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</si>
  <si>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</si>
  <si>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</si>
  <si>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</si>
  <si>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</si>
  <si>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</si>
  <si>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</si>
  <si>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</si>
  <si>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</si>
  <si>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</si>
  <si>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</si>
  <si>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</si>
  <si>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</si>
  <si>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</si>
  <si>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</si>
  <si>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</si>
  <si>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</si>
  <si>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</si>
  <si>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</si>
  <si>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</si>
  <si>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</si>
  <si>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</si>
  <si>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</si>
  <si>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</si>
  <si>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</si>
  <si>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</si>
  <si>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</si>
  <si>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</si>
  <si>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</si>
  <si>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</si>
  <si>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</si>
  <si>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</si>
  <si>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</si>
  <si>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</si>
  <si>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</si>
  <si>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</si>
  <si>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</si>
  <si>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</si>
  <si>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</si>
  <si>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</si>
  <si>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</si>
  <si>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</si>
  <si>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</si>
  <si>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</si>
  <si>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</si>
  <si>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</si>
  <si>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</si>
  <si>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</si>
  <si>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</si>
  <si>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</si>
  <si>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</si>
  <si>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</si>
  <si>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</si>
  <si>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</si>
  <si>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</si>
  <si>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</si>
  <si>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</si>
  <si>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</si>
  <si>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</si>
  <si>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</si>
  <si>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</si>
  <si>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</si>
  <si>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</si>
  <si>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</si>
  <si>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</si>
  <si>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</si>
  <si>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</si>
  <si>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</si>
  <si>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</si>
  <si>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</si>
  <si>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</si>
  <si>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</si>
  <si>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</si>
  <si>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</si>
  <si>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</si>
  <si>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</si>
  <si>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</si>
  <si>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</si>
  <si>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</si>
  <si>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</si>
  <si>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</si>
  <si>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</si>
  <si>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</si>
  <si>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</si>
  <si>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</si>
  <si>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</si>
  <si>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</si>
  <si>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</si>
  <si>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</si>
  <si>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</si>
  <si>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</si>
  <si>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</si>
  <si>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</si>
  <si>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</si>
  <si>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</si>
  <si>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</si>
  <si>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</si>
  <si>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</si>
  <si>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</si>
  <si>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</si>
  <si>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</si>
  <si>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</si>
  <si>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</si>
  <si>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</si>
  <si>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</si>
  <si>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</si>
  <si>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</si>
  <si>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</si>
  <si>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</si>
  <si>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</si>
  <si>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</si>
  <si>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</si>
  <si>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</si>
  <si>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</si>
  <si>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</si>
  <si>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</si>
  <si>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</si>
  <si>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</si>
  <si>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</si>
  <si>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</si>
  <si>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</si>
  <si>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</si>
  <si>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</si>
  <si>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</si>
  <si>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</si>
  <si>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</si>
  <si>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</si>
  <si>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</si>
  <si>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</si>
  <si>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</si>
  <si>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</si>
  <si>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</si>
  <si>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</si>
  <si>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</si>
  <si>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</si>
  <si>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</si>
  <si>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</si>
  <si>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</si>
  <si>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</si>
  <si>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</si>
  <si>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</si>
  <si>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</si>
  <si>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</si>
  <si>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</si>
  <si>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</si>
  <si>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</si>
  <si>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</si>
  <si>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</si>
  <si>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</si>
  <si>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</si>
  <si>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</si>
  <si>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</si>
  <si>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</si>
  <si>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</si>
  <si>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</si>
  <si>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</si>
  <si>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</si>
  <si>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</si>
  <si>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</si>
  <si>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</si>
  <si>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</si>
  <si>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</si>
  <si>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</si>
  <si>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</si>
  <si>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</si>
  <si>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</si>
  <si>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</si>
  <si>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</si>
  <si>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</si>
  <si>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</si>
  <si>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</si>
  <si>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</si>
  <si>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</si>
  <si>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</si>
  <si>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</si>
  <si>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</si>
  <si>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</si>
  <si>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</si>
  <si>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</si>
  <si>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</si>
  <si>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</si>
  <si>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</si>
  <si>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</si>
  <si>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</si>
  <si>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</si>
  <si>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</si>
  <si>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</si>
  <si>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</si>
  <si>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</si>
  <si>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</si>
  <si>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</si>
  <si>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</si>
  <si>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</si>
  <si>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</si>
  <si>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</si>
  <si>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</si>
  <si>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</si>
  <si>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</si>
  <si>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</si>
  <si>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</si>
  <si>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</si>
  <si>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</si>
  <si>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</si>
  <si>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</si>
  <si>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</si>
  <si>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</si>
  <si>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</si>
  <si>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</si>
  <si>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</si>
  <si>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</si>
  <si>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</si>
  <si>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</si>
  <si>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</si>
  <si>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</si>
  <si>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</si>
  <si>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</si>
  <si>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</si>
  <si>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</si>
  <si>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</si>
  <si>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</si>
  <si>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</si>
  <si>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</si>
  <si>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</si>
  <si>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</si>
  <si>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</si>
  <si>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</si>
  <si>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</si>
  <si>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</si>
  <si>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</si>
  <si>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</si>
  <si>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</si>
  <si>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</si>
  <si>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</si>
  <si>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</si>
  <si>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</si>
  <si>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</si>
  <si>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</si>
  <si>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</si>
  <si>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</si>
  <si>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</si>
  <si>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</si>
  <si>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</si>
  <si>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</si>
  <si>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</si>
  <si>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</si>
  <si>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</si>
  <si>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</si>
  <si>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</si>
  <si>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</si>
  <si>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</si>
  <si>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</si>
  <si>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</si>
  <si>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</si>
  <si>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</si>
  <si>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</si>
  <si>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</si>
  <si>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</si>
  <si>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</si>
  <si>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</si>
  <si>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</si>
  <si>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</si>
  <si>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</si>
  <si>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</si>
  <si>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</si>
  <si>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</si>
  <si>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</si>
  <si>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</si>
  <si>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</si>
  <si>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</si>
  <si>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</si>
  <si>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</si>
  <si>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</si>
  <si>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</si>
  <si>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</si>
  <si>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</si>
  <si>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</si>
  <si>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</si>
  <si>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</si>
  <si>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</si>
  <si>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</si>
  <si>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</si>
  <si>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</si>
  <si>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</si>
  <si>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</si>
  <si>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</si>
  <si>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</si>
  <si>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</si>
  <si>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</si>
  <si>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</si>
  <si>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</si>
  <si>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</si>
  <si>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</si>
  <si>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</si>
  <si>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</si>
  <si>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</si>
  <si>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</si>
  <si>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</si>
  <si>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</si>
  <si>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</si>
  <si>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</si>
  <si>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</si>
  <si>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</si>
  <si>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</si>
  <si>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</si>
  <si>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</si>
  <si>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</si>
  <si>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</si>
  <si>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</si>
  <si>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</si>
  <si>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</si>
  <si>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</si>
  <si>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</si>
  <si>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</si>
  <si>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</si>
  <si>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</si>
  <si>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</si>
  <si>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</si>
  <si>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</si>
  <si>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</si>
  <si>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</si>
  <si>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</si>
  <si>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</si>
  <si>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</si>
  <si>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</si>
  <si>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</si>
  <si>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</si>
  <si>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</si>
  <si>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</si>
  <si>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</si>
  <si>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</si>
  <si>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</si>
  <si>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</si>
  <si>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</si>
  <si>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</si>
  <si>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</si>
  <si>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</si>
  <si>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</si>
  <si>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</si>
  <si>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</si>
  <si>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</si>
  <si>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</si>
  <si>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</si>
  <si>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</si>
  <si>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</si>
  <si>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</si>
  <si>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</si>
  <si>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</si>
  <si>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</si>
  <si>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</si>
  <si>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</si>
  <si>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</si>
  <si>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</si>
  <si>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</si>
  <si>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</si>
  <si>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</si>
  <si>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</si>
  <si>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</si>
  <si>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</si>
  <si>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</si>
  <si>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</si>
  <si>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</si>
  <si>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</si>
  <si>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</si>
  <si>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</si>
  <si>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</si>
  <si>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</si>
  <si>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</si>
  <si>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</si>
  <si>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</si>
  <si>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</si>
  <si>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</si>
  <si>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</si>
  <si>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</si>
  <si>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</si>
  <si>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</si>
  <si>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</si>
  <si>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</si>
  <si>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</si>
  <si>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</si>
  <si>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</si>
  <si>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</si>
  <si>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</si>
  <si>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</si>
  <si>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</si>
  <si>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</si>
  <si>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</si>
  <si>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</si>
  <si>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</si>
  <si>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</si>
  <si>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</si>
  <si>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</si>
  <si>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</si>
  <si>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</si>
  <si>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</si>
  <si>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</si>
  <si>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</si>
  <si>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</si>
  <si>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</si>
  <si>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</si>
  <si>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</si>
  <si>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</si>
  <si>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</si>
  <si>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</si>
  <si>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</si>
  <si>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</si>
  <si>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</si>
  <si>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</si>
  <si>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</si>
  <si>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</si>
  <si>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</si>
  <si>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</si>
  <si>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</si>
  <si>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</si>
  <si>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</si>
  <si>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</si>
  <si>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</si>
  <si>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</si>
  <si>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</si>
  <si>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</si>
  <si>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</si>
  <si>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</si>
  <si>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</si>
  <si>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</si>
  <si>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</si>
  <si>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</si>
  <si>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</si>
  <si>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</si>
  <si>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</si>
  <si>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</si>
  <si>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</si>
  <si>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</si>
  <si>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</si>
  <si>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</si>
  <si>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</si>
  <si>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</si>
  <si>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</si>
  <si>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</si>
  <si>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</si>
  <si>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</si>
  <si>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</si>
  <si>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</si>
  <si>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</si>
  <si>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</si>
  <si>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</si>
  <si>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</si>
  <si>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</si>
  <si>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</si>
  <si>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</si>
  <si>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</si>
  <si>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</si>
  <si>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</si>
  <si>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</si>
  <si>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</si>
  <si>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</si>
  <si>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</si>
  <si>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</si>
  <si>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</si>
  <si>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</si>
  <si>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</si>
  <si>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</si>
  <si>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</si>
  <si>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</si>
  <si>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</si>
  <si>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</si>
  <si>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</si>
  <si>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</si>
  <si>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</si>
  <si>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</si>
  <si>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</si>
  <si>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</si>
  <si>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</si>
  <si>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</si>
  <si>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</si>
  <si>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</si>
  <si>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</si>
  <si>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</si>
  <si>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</si>
  <si>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</si>
  <si>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</si>
  <si>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</si>
  <si>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</si>
  <si>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</si>
  <si>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</si>
  <si>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</si>
  <si>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</si>
  <si>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</si>
  <si>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</si>
  <si>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</si>
  <si>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</si>
  <si>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</si>
  <si>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</si>
  <si>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</si>
  <si>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</si>
  <si>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</si>
  <si>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</si>
  <si>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</si>
  <si>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</si>
  <si>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</si>
  <si>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</si>
  <si>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</si>
  <si>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</si>
  <si>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</si>
  <si>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</si>
  <si>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</si>
  <si>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</si>
  <si>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</si>
  <si>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</si>
  <si>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</si>
  <si>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</si>
  <si>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</si>
  <si>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</si>
  <si>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</si>
  <si>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</si>
  <si>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</si>
  <si>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</si>
  <si>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</si>
  <si>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</si>
  <si>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</si>
  <si>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</si>
  <si>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</si>
  <si>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</si>
  <si>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</si>
  <si>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</si>
  <si>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</si>
  <si>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</si>
  <si>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</si>
  <si>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</si>
  <si>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</si>
  <si>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</si>
  <si>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</si>
  <si>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</si>
  <si>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</si>
  <si>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</si>
  <si>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</si>
  <si>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</si>
  <si>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</si>
  <si>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</si>
  <si>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</si>
  <si>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</si>
  <si>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</si>
  <si>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</si>
  <si>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</si>
  <si>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</si>
  <si>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</si>
  <si>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</si>
  <si>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</si>
  <si>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</si>
  <si>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</si>
  <si>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</si>
  <si>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</si>
  <si>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</si>
  <si>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</si>
  <si>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</si>
  <si>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</si>
  <si>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</si>
  <si>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</si>
  <si>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</si>
  <si>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</si>
  <si>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</si>
  <si>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</si>
  <si>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</si>
  <si>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</si>
  <si>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</si>
  <si>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</si>
  <si>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</si>
  <si>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</si>
  <si>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</si>
  <si>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</si>
  <si>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</si>
  <si>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</si>
  <si>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</si>
  <si>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</si>
  <si>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</si>
  <si>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</si>
  <si>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</si>
  <si>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</si>
  <si>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</si>
  <si>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</si>
  <si>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</si>
  <si>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</si>
  <si>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</si>
  <si>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</si>
  <si>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</si>
  <si>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</si>
  <si>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</si>
  <si>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</si>
  <si>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</si>
  <si>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</si>
  <si>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</si>
  <si>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</si>
  <si>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</si>
  <si>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</si>
  <si>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</si>
  <si>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</si>
  <si>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</si>
  <si>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</si>
  <si>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</si>
  <si>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</si>
  <si>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</si>
  <si>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</si>
  <si>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</si>
  <si>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</si>
  <si>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</si>
  <si>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</si>
  <si>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</si>
  <si>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</si>
  <si>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</si>
  <si>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</si>
  <si>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</si>
  <si>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</si>
  <si>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</si>
  <si>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</si>
  <si>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</si>
  <si>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</si>
  <si>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</si>
  <si>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</si>
  <si>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</si>
  <si>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</si>
  <si>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</si>
  <si>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</si>
  <si>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</si>
  <si>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</si>
  <si>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</si>
  <si>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</si>
  <si>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</si>
  <si>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</si>
  <si>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</si>
  <si>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</si>
  <si>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</si>
  <si>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</si>
  <si>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</si>
  <si>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</si>
  <si>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</si>
  <si>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</si>
  <si>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</si>
  <si>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</si>
  <si>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</si>
  <si>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</si>
  <si>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</si>
  <si>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</si>
  <si>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</si>
  <si>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</si>
  <si>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</si>
  <si>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</si>
  <si>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</si>
  <si>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</si>
  <si>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</si>
  <si>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</si>
  <si>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</si>
  <si>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</si>
  <si>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</si>
  <si>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</si>
  <si>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</si>
  <si>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</si>
  <si>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</si>
  <si>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</si>
  <si>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</si>
  <si>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</si>
  <si>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</si>
  <si>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</si>
  <si>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</si>
  <si>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</si>
  <si>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</si>
  <si>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</si>
  <si>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</si>
  <si>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</si>
  <si>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</si>
  <si>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</si>
  <si>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</si>
  <si>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</si>
  <si>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</si>
  <si>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</si>
  <si>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</si>
  <si>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</si>
  <si>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</si>
  <si>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</si>
  <si>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</si>
  <si>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</si>
  <si>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</si>
  <si>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</si>
  <si>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</si>
  <si>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</si>
  <si>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</si>
  <si>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</si>
  <si>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</si>
  <si>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</si>
  <si>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</si>
  <si>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</si>
  <si>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</si>
  <si>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</si>
  <si>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</si>
  <si>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</si>
  <si>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</si>
  <si>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</si>
  <si>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</si>
  <si>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</si>
  <si>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</si>
  <si>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</si>
  <si>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</si>
  <si>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</si>
  <si>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</si>
  <si>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</si>
  <si>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</si>
  <si>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</si>
  <si>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</si>
  <si>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</si>
  <si>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</si>
  <si>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</si>
  <si>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</si>
  <si>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</si>
  <si>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</si>
  <si>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</si>
  <si>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</si>
  <si>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</si>
  <si>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</si>
  <si>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</si>
  <si>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</si>
  <si>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</si>
  <si>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</si>
  <si>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</si>
  <si>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</si>
  <si>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</si>
  <si>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</si>
  <si>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</si>
  <si>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</si>
  <si>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</si>
  <si>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</si>
  <si>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</si>
  <si>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</si>
  <si>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</si>
  <si>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</si>
  <si>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</si>
  <si>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</si>
  <si>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</si>
  <si>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</si>
  <si>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</si>
  <si>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</si>
  <si>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</si>
  <si>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</si>
  <si>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</si>
  <si>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</si>
  <si>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</si>
  <si>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</si>
  <si>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</si>
  <si>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</si>
  <si>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</si>
  <si>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</si>
  <si>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</si>
  <si>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</si>
  <si>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</si>
  <si>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</si>
  <si>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</si>
  <si>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</si>
  <si>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</si>
  <si>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</si>
  <si>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</si>
  <si>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</si>
  <si>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</si>
  <si>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</si>
  <si>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</si>
  <si>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</si>
  <si>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</si>
  <si>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</si>
  <si>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</si>
  <si>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</si>
  <si>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</si>
  <si>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</si>
  <si>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</si>
  <si>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</si>
  <si>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</si>
  <si>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</si>
  <si>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</si>
  <si>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</si>
  <si>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</si>
  <si>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</si>
  <si>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</si>
  <si>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</si>
  <si>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</si>
  <si>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</si>
  <si>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</si>
  <si>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</si>
  <si>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</si>
  <si>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</si>
  <si>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</si>
  <si>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</si>
  <si>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</si>
  <si>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</si>
  <si>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</si>
  <si>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</si>
  <si>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</si>
  <si>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</si>
  <si>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</si>
  <si>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</si>
  <si>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</si>
  <si>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</si>
  <si>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</si>
  <si>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</si>
  <si>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</si>
  <si>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</si>
  <si>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</si>
  <si>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</si>
  <si>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</si>
  <si>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</si>
  <si>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</si>
  <si>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</si>
  <si>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</si>
  <si>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</si>
  <si>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</si>
  <si>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</si>
  <si>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</si>
  <si>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</si>
  <si>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</si>
  <si>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</si>
  <si>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</si>
  <si>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</si>
  <si>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</si>
  <si>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</si>
  <si>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</si>
  <si>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</si>
  <si>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</si>
  <si>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</si>
  <si>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</si>
  <si>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</si>
  <si>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</si>
  <si>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</si>
  <si>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</si>
  <si>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</si>
  <si>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</si>
  <si>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</si>
  <si>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</si>
  <si>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</si>
  <si>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</si>
  <si>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</si>
  <si>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</si>
  <si>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</si>
  <si>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</si>
  <si>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</si>
  <si>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</si>
  <si>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</si>
  <si>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</si>
  <si>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</si>
  <si>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</si>
  <si>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</si>
  <si>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</si>
  <si>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</si>
  <si>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</si>
  <si>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</si>
  <si>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</si>
  <si>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</si>
  <si>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</si>
  <si>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</si>
  <si>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</si>
  <si>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</si>
  <si>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</si>
  <si>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</si>
  <si>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</si>
  <si>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</si>
  <si>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</si>
  <si>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</si>
  <si>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</si>
  <si>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</si>
  <si>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</si>
  <si>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</si>
  <si>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</si>
  <si>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</si>
  <si>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</si>
  <si>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</si>
  <si>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</si>
  <si>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</si>
  <si>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</si>
  <si>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</si>
  <si>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</si>
  <si>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</si>
  <si>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</si>
  <si>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</si>
  <si>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</si>
  <si>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</si>
  <si>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</si>
  <si>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</si>
  <si>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</si>
  <si>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</si>
  <si>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</si>
  <si>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</si>
  <si>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</si>
  <si>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</si>
  <si>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</si>
  <si>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</si>
  <si>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</si>
  <si>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</si>
  <si>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</si>
  <si>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</si>
  <si>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</si>
  <si>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</si>
  <si>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</si>
  <si>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</si>
  <si>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</si>
  <si>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</si>
  <si>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</si>
  <si>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</si>
  <si>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</si>
  <si>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</si>
  <si>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</si>
  <si>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</si>
  <si>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</si>
  <si>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</si>
  <si>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</si>
  <si>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</si>
  <si>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</si>
  <si>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</si>
  <si>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</si>
  <si>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</si>
  <si>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</si>
  <si>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</si>
  <si>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</si>
  <si>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</si>
  <si>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</si>
  <si>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</si>
  <si>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</si>
  <si>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</si>
  <si>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</si>
  <si>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</si>
  <si>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</si>
  <si>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</si>
  <si>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</si>
  <si>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</si>
  <si>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</si>
  <si>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</si>
  <si>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</si>
  <si>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</si>
  <si>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</si>
  <si>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</si>
  <si>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</si>
  <si>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</si>
  <si>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</si>
  <si>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</si>
  <si>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</si>
  <si>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</si>
  <si>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</si>
  <si>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</si>
  <si>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</si>
  <si>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</si>
  <si>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</si>
  <si>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</si>
  <si>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</si>
  <si>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</si>
  <si>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</si>
  <si>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</si>
  <si>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</si>
  <si>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</si>
  <si>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</si>
  <si>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</si>
  <si>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</si>
  <si>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</si>
  <si>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</si>
  <si>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</si>
  <si>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</si>
  <si>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</si>
  <si>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</si>
  <si>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</si>
  <si>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</si>
  <si>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</si>
  <si>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</si>
  <si>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</si>
  <si>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</si>
  <si>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</si>
  <si>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</si>
  <si>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</si>
  <si>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</si>
  <si>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</si>
  <si>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</si>
  <si>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</si>
  <si>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</si>
  <si>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</si>
  <si>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</si>
  <si>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</si>
  <si>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</si>
  <si>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</si>
  <si>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</si>
  <si>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</si>
  <si>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</si>
  <si>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</si>
  <si>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</si>
  <si>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</si>
  <si>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</si>
  <si>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</si>
  <si>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</si>
  <si>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</si>
  <si>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</si>
  <si>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</si>
  <si>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</si>
  <si>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</si>
  <si>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</si>
  <si>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</si>
  <si>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</si>
  <si>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</si>
  <si>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</si>
  <si>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</si>
  <si>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</si>
  <si>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</si>
  <si>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</si>
  <si>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</si>
  <si>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</si>
  <si>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</si>
  <si>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</si>
  <si>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</si>
  <si>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</si>
  <si>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</si>
  <si>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</si>
  <si>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</si>
  <si>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</si>
  <si>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</si>
  <si>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</si>
  <si>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</si>
  <si>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</si>
  <si>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</si>
  <si>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</si>
  <si>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</si>
  <si>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</si>
  <si>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</si>
  <si>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</si>
  <si>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</si>
  <si>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</si>
  <si>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</si>
  <si>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</si>
  <si>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</si>
  <si>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</si>
  <si>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</si>
  <si>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</si>
  <si>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</si>
  <si>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</si>
  <si>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</si>
  <si>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</si>
  <si>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</si>
  <si>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</si>
  <si>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</si>
  <si>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</si>
  <si>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</si>
  <si>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</si>
  <si>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</si>
  <si>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</si>
  <si>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</si>
  <si>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</si>
  <si>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</si>
  <si>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</si>
  <si>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</si>
  <si>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</si>
  <si>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</si>
  <si>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</si>
  <si>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</si>
  <si>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</si>
  <si>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</si>
  <si>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</si>
  <si>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</si>
  <si>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</si>
  <si>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</si>
  <si>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</si>
  <si>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</si>
  <si>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</si>
  <si>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</si>
  <si>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</si>
  <si>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</si>
  <si>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</si>
  <si>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</si>
  <si>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</si>
  <si>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</si>
  <si>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</si>
  <si>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</si>
  <si>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</si>
  <si>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</si>
  <si>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</si>
  <si>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</si>
  <si>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</si>
  <si>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</si>
  <si>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</si>
  <si>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</si>
  <si>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</si>
  <si>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</si>
  <si>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</si>
  <si>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</si>
  <si>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</si>
  <si>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</si>
  <si>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</si>
  <si>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</si>
  <si>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</si>
  <si>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</si>
  <si>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</si>
  <si>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</si>
  <si>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</si>
  <si>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</si>
  <si>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</si>
  <si>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</si>
  <si>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</si>
  <si>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</si>
  <si>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</si>
  <si>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</si>
  <si>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</si>
  <si>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</si>
  <si>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</si>
  <si>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</si>
  <si>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</si>
  <si>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</si>
  <si>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</si>
  <si>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</si>
  <si>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</si>
  <si>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</si>
  <si>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</si>
  <si>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</si>
  <si>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</si>
  <si>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</si>
  <si>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</si>
  <si>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</si>
  <si>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</si>
  <si>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</si>
  <si>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</si>
  <si>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</si>
  <si>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</si>
  <si>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</si>
  <si>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</si>
  <si>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</si>
  <si>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</si>
  <si>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</si>
  <si>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</si>
  <si>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</si>
  <si>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</si>
  <si>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</si>
  <si>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</si>
  <si>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</si>
  <si>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</si>
  <si>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</si>
  <si>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</si>
  <si>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</si>
  <si>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</si>
  <si>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</si>
  <si>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</si>
  <si>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</si>
  <si>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</si>
  <si>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</si>
  <si>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</si>
  <si>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</si>
  <si>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</si>
  <si>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</si>
  <si>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</si>
  <si>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</si>
  <si>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</si>
  <si>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</si>
  <si>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</si>
  <si>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</si>
  <si>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</si>
  <si>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</si>
  <si>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</si>
  <si>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</si>
  <si>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</si>
  <si>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</si>
  <si>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</si>
  <si>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</si>
  <si>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</si>
  <si>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</si>
  <si>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</si>
  <si>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</si>
  <si>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</si>
  <si>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</si>
  <si>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</si>
  <si>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</si>
  <si>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</si>
  <si>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</si>
  <si>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</si>
  <si>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</si>
  <si>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</si>
  <si>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</si>
  <si>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</si>
  <si>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</si>
  <si>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</si>
  <si>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</si>
  <si>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</si>
  <si>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</si>
  <si>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</si>
  <si>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</si>
  <si>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</si>
  <si>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</si>
  <si>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</si>
  <si>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</si>
  <si>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</si>
  <si>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</si>
  <si>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</si>
  <si>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</si>
  <si>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</si>
  <si>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</si>
  <si>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</si>
  <si>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</si>
  <si>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</si>
  <si>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</si>
  <si>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</si>
  <si>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</si>
  <si>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</si>
  <si>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</si>
  <si>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</si>
  <si>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</si>
  <si>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</si>
  <si>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</si>
  <si>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</si>
  <si>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</si>
  <si>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</si>
  <si>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</si>
  <si>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</si>
  <si>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</si>
  <si>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</si>
  <si>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</si>
  <si>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</si>
  <si>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</si>
  <si>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</si>
  <si>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</si>
  <si>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</si>
  <si>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</si>
  <si>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</si>
  <si>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</si>
  <si>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</si>
  <si>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</si>
  <si>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</si>
  <si>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</si>
  <si>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</si>
  <si>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</si>
  <si>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</si>
  <si>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</si>
  <si>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</si>
  <si>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</si>
  <si>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</si>
  <si>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</si>
  <si>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</si>
  <si>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</si>
  <si>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</si>
  <si>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</si>
  <si>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</si>
  <si>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</si>
  <si>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</si>
  <si>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</si>
  <si>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</si>
  <si>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</si>
  <si>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</si>
  <si>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</si>
  <si>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</si>
  <si>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</si>
  <si>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</si>
  <si>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</si>
  <si>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</si>
  <si>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</si>
  <si>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</si>
  <si>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</si>
  <si>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</si>
  <si>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</si>
  <si>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</si>
  <si>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</si>
  <si>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</si>
  <si>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</si>
  <si>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</si>
  <si>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</si>
  <si>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</si>
  <si>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</si>
  <si>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</si>
  <si>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</si>
  <si>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</si>
  <si>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</si>
  <si>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</si>
  <si>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</si>
  <si>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</si>
  <si>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</si>
  <si>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</si>
  <si>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</si>
  <si>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</si>
  <si>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</si>
  <si>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</si>
  <si>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</si>
  <si>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</si>
  <si>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</si>
  <si>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</si>
  <si>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</si>
  <si>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</si>
  <si>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</si>
  <si>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</si>
  <si>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</si>
  <si>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</si>
  <si>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</si>
  <si>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</si>
  <si>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</si>
  <si>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</si>
  <si>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</si>
  <si>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</si>
  <si>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</si>
  <si>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</si>
  <si>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</si>
  <si>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</si>
  <si>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</si>
  <si>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</si>
  <si>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</si>
  <si>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</si>
  <si>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</si>
  <si>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</si>
  <si>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</si>
  <si>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</si>
  <si>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</si>
  <si>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</si>
  <si>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</si>
  <si>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</si>
  <si>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</si>
  <si>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</si>
  <si>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</si>
  <si>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</si>
  <si>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</si>
  <si>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</si>
  <si>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</si>
  <si>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</si>
  <si>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</si>
  <si>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</si>
  <si>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</si>
  <si>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</si>
  <si>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</si>
  <si>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</si>
  <si>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</si>
  <si>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</si>
  <si>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</si>
  <si>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</si>
  <si>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</si>
  <si>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</si>
  <si>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</si>
  <si>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</si>
  <si>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</si>
  <si>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</si>
  <si>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</si>
  <si>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</si>
  <si>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</si>
  <si>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</si>
  <si>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</si>
  <si>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</si>
  <si>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</si>
  <si>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</si>
  <si>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</si>
  <si>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</si>
  <si>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</si>
  <si>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</si>
  <si>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</si>
  <si>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</si>
  <si>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</si>
  <si>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</si>
  <si>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</si>
  <si>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</si>
  <si>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</si>
  <si>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</si>
  <si>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</si>
  <si>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</si>
  <si>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</si>
  <si>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</si>
  <si>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</si>
  <si>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</si>
  <si>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</si>
  <si>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</si>
  <si>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</si>
  <si>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</si>
  <si>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</si>
  <si>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</si>
  <si>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</si>
  <si>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</si>
  <si>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</si>
  <si>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</si>
  <si>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</si>
  <si>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</si>
  <si>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</si>
  <si>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</si>
  <si>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</si>
  <si>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</si>
  <si>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</si>
  <si>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</si>
  <si>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</si>
  <si>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</si>
  <si>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</si>
  <si>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</si>
  <si>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</si>
  <si>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</si>
  <si>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</si>
  <si>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</si>
  <si>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</si>
  <si>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</si>
  <si>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</si>
  <si>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</si>
  <si>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</si>
  <si>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</si>
  <si>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</si>
  <si>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</si>
  <si>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</si>
  <si>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</si>
  <si>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</si>
  <si>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</si>
  <si>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</si>
  <si>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</si>
  <si>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</si>
  <si>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</si>
  <si>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</si>
  <si>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</si>
  <si>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</si>
  <si>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</si>
  <si>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</si>
  <si>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</si>
  <si>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</si>
  <si>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</si>
  <si>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</si>
  <si>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</si>
  <si>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</si>
  <si>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</si>
  <si>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</si>
  <si>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</si>
  <si>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</si>
  <si>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</si>
  <si>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</si>
  <si>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</si>
  <si>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</si>
  <si>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</si>
  <si>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</si>
  <si>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</si>
  <si>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</si>
  <si>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</si>
  <si>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</si>
  <si>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</si>
  <si>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</si>
  <si>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</si>
  <si>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</si>
  <si>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</si>
  <si>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</si>
  <si>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</si>
  <si>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</si>
  <si>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</si>
  <si>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</si>
  <si>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</si>
  <si>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</si>
  <si>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</si>
  <si>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</si>
  <si>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</si>
  <si>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</si>
  <si>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</si>
  <si>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</si>
  <si>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</si>
  <si>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</si>
  <si>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</si>
  <si>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</si>
  <si>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</si>
  <si>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</si>
  <si>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</si>
  <si>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</si>
  <si>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</si>
  <si>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</si>
  <si>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</si>
  <si>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</si>
  <si>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</si>
  <si>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</si>
  <si>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</si>
  <si>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</si>
  <si>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</si>
  <si>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</si>
  <si>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</si>
  <si>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</si>
  <si>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</si>
  <si>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</si>
  <si>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</si>
  <si>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</si>
  <si>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</si>
  <si>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</si>
  <si>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</si>
  <si>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</si>
  <si>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</si>
  <si>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</si>
  <si>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</si>
  <si>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</si>
  <si>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</si>
  <si>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</si>
  <si>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</si>
  <si>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</si>
  <si>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</si>
  <si>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</si>
  <si>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</si>
  <si>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</si>
  <si>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</si>
  <si>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</si>
  <si>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</si>
  <si>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</si>
  <si>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</si>
  <si>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</si>
  <si>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</si>
  <si>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</si>
  <si>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</si>
  <si>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</si>
  <si>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</si>
  <si>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</si>
  <si>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</si>
  <si>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</si>
  <si>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</si>
  <si>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</si>
  <si>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</si>
  <si>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</si>
  <si>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</si>
  <si>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</si>
  <si>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</si>
  <si>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</si>
  <si>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</si>
  <si>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</si>
  <si>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</si>
  <si>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</si>
  <si>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</si>
  <si>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</si>
  <si>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</si>
  <si>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</si>
  <si>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</si>
  <si>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</si>
  <si>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</si>
  <si>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</si>
  <si>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</si>
  <si>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</si>
  <si>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</si>
  <si>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</si>
  <si>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</si>
  <si>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</si>
  <si>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</si>
  <si>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</si>
  <si>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</si>
  <si>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</si>
  <si>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</si>
  <si>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</si>
  <si>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</si>
  <si>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</si>
  <si>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</si>
  <si>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</si>
  <si>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</si>
  <si>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</si>
  <si>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</si>
  <si>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</si>
  <si>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</si>
  <si>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</si>
  <si>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</si>
  <si>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</si>
  <si>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</si>
  <si>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</si>
  <si>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</si>
  <si>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</si>
  <si>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</si>
  <si>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</si>
  <si>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</si>
  <si>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</si>
  <si>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</si>
  <si>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</si>
  <si>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</si>
  <si>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</si>
  <si>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</si>
  <si>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</si>
  <si>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</si>
  <si>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</si>
  <si>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</si>
  <si>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</si>
  <si>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</si>
  <si>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</si>
  <si>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</si>
  <si>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</si>
  <si>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</si>
  <si>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</si>
  <si>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</si>
  <si>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</si>
  <si>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</si>
  <si>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</si>
  <si>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</si>
  <si>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</si>
  <si>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</si>
  <si>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</si>
  <si>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</si>
  <si>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</si>
  <si>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</si>
  <si>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</si>
  <si>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</si>
  <si>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</si>
  <si>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</si>
  <si>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</si>
  <si>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</si>
  <si>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</si>
  <si>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</si>
  <si>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</si>
  <si>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</si>
  <si>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</si>
  <si>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</si>
  <si>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</si>
  <si>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</si>
  <si>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</si>
  <si>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</si>
  <si>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</si>
  <si>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</si>
  <si>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</si>
  <si>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</si>
  <si>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</si>
  <si>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</si>
  <si>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</si>
  <si>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</si>
  <si>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</si>
  <si>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</si>
  <si>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</si>
  <si>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</si>
  <si>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</si>
  <si>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</si>
  <si>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</si>
  <si>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</si>
  <si>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</si>
  <si>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</si>
  <si>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</si>
  <si>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</si>
  <si>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</si>
  <si>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</si>
  <si>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</si>
  <si>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</si>
  <si>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</si>
  <si>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</si>
  <si>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</si>
  <si>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</si>
  <si>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</si>
  <si>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</si>
  <si>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</si>
  <si>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</si>
  <si>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</si>
  <si>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</si>
  <si>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</si>
  <si>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</si>
  <si>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</si>
  <si>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</si>
  <si>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</si>
  <si>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</si>
  <si>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</si>
  <si>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</si>
  <si>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</si>
  <si>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</si>
  <si>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</si>
  <si>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</si>
  <si>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</si>
  <si>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</si>
  <si>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</si>
  <si>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</si>
  <si>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</si>
  <si>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</si>
  <si>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</si>
  <si>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</si>
  <si>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</si>
  <si>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</si>
  <si>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</si>
  <si>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</si>
  <si>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</si>
  <si>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</si>
  <si>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</si>
  <si>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</si>
  <si>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</si>
  <si>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</si>
  <si>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</si>
  <si>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</si>
  <si>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</si>
  <si>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</si>
  <si>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</si>
  <si>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</si>
  <si>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</si>
  <si>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</si>
  <si>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</si>
  <si>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</si>
  <si>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</si>
  <si>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</si>
  <si>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</si>
  <si>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</si>
  <si>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</si>
  <si>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</si>
  <si>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</si>
  <si>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</si>
  <si>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</si>
  <si>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</si>
  <si>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</si>
  <si>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</si>
  <si>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</si>
  <si>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</si>
  <si>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</si>
  <si>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</si>
  <si>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</si>
  <si>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</si>
  <si>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</si>
  <si>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</si>
  <si>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</si>
  <si>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</si>
  <si>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</si>
  <si>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</si>
  <si>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</si>
  <si>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</si>
  <si>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</si>
  <si>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</si>
  <si>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</si>
  <si>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</si>
  <si>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</si>
  <si>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</si>
  <si>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</si>
  <si>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</si>
  <si>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</si>
  <si>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</si>
  <si>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</si>
  <si>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</si>
  <si>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</si>
  <si>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</si>
  <si>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</si>
  <si>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</si>
  <si>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</si>
  <si>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</si>
  <si>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</si>
  <si>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</si>
  <si>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</si>
  <si>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</si>
  <si>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</si>
  <si>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</si>
  <si>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</si>
  <si>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</si>
  <si>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</si>
  <si>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</si>
  <si>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</si>
  <si>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</si>
  <si>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</si>
  <si>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</si>
  <si>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</si>
  <si>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</si>
  <si>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</si>
  <si>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</si>
  <si>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</si>
  <si>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</si>
  <si>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</si>
  <si>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</si>
  <si>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</si>
  <si>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</si>
  <si>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</si>
  <si>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</si>
  <si>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</si>
  <si>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</si>
  <si>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</si>
  <si>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</si>
  <si>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</si>
  <si>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</si>
  <si>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</si>
  <si>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</si>
  <si>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</si>
  <si>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</si>
  <si>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</si>
  <si>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</si>
  <si>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</si>
  <si>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</si>
  <si>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</si>
  <si>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</si>
  <si>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</si>
  <si>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</si>
  <si>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</si>
  <si>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</si>
  <si>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</si>
  <si>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</si>
  <si>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</si>
  <si>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</si>
  <si>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</si>
  <si>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</si>
  <si>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</si>
  <si>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</si>
  <si>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</si>
  <si>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</si>
  <si>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</si>
  <si>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</si>
  <si>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</si>
  <si>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</si>
  <si>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</si>
  <si>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</si>
  <si>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</si>
  <si>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</si>
  <si>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</si>
  <si>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</si>
  <si>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</si>
  <si>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</si>
  <si>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</si>
  <si>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</si>
  <si>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</si>
  <si>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</si>
  <si>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</si>
  <si>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</si>
  <si>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</si>
  <si>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</si>
  <si>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</si>
  <si>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</si>
  <si>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</si>
  <si>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</si>
  <si>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</si>
  <si>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</si>
  <si>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</si>
  <si>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</si>
  <si>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</si>
  <si>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</si>
  <si>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</si>
  <si>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</si>
  <si>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</si>
  <si>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</si>
  <si>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</si>
  <si>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</si>
  <si>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</si>
  <si>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</si>
  <si>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</si>
  <si>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</si>
  <si>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</si>
  <si>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</si>
  <si>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</si>
  <si>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</si>
  <si>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</si>
  <si>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</si>
  <si>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</si>
  <si>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</si>
  <si>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</si>
  <si>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</si>
  <si>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</si>
  <si>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</si>
  <si>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</si>
  <si>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</si>
  <si>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</si>
  <si>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</si>
  <si>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</si>
  <si>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</si>
  <si>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</si>
  <si>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</si>
  <si>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</si>
  <si>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</si>
  <si>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</si>
  <si>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</si>
  <si>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</si>
  <si>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</si>
  <si>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</si>
  <si>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</si>
  <si>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</si>
  <si>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</si>
  <si>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</si>
  <si>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</si>
  <si>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</si>
  <si>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</si>
  <si>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</si>
  <si>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</si>
  <si>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</si>
  <si>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</si>
  <si>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</si>
  <si>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</si>
  <si>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</si>
  <si>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</si>
  <si>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</si>
  <si>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</si>
  <si>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</si>
  <si>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</si>
  <si>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</si>
  <si>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</si>
  <si>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</si>
  <si>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</si>
  <si>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</si>
  <si>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</si>
  <si>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</si>
  <si>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</si>
  <si>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</si>
  <si>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</si>
  <si>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</si>
  <si>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</si>
  <si>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</si>
  <si>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</si>
  <si>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</si>
  <si>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</si>
  <si>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</si>
  <si>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</si>
  <si>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</si>
  <si>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</si>
  <si>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</si>
  <si>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</si>
  <si>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</si>
  <si>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</si>
  <si>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</si>
  <si>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</si>
  <si>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</si>
  <si>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</si>
  <si>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</si>
  <si>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</si>
  <si>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</si>
  <si>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</si>
  <si>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</si>
  <si>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</si>
  <si>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</si>
  <si>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</si>
  <si>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</si>
  <si>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</si>
  <si>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</si>
  <si>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</si>
  <si>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</si>
  <si>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</si>
  <si>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</si>
  <si>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</si>
  <si>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</si>
  <si>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</si>
  <si>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</si>
  <si>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</si>
  <si>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</si>
  <si>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</si>
  <si>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</si>
  <si>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</si>
  <si>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</si>
  <si>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</si>
  <si>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</si>
  <si>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</si>
  <si>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</si>
  <si>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</si>
  <si>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</si>
  <si>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</si>
  <si>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</si>
  <si>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</si>
  <si>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</si>
  <si>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</si>
  <si>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</si>
  <si>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</si>
  <si>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</si>
  <si>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</si>
  <si>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</si>
  <si>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</si>
  <si>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</si>
  <si>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</si>
  <si>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</si>
  <si>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</si>
  <si>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</si>
  <si>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</si>
  <si>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</si>
  <si>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</si>
  <si>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</si>
  <si>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</si>
  <si>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</si>
  <si>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</si>
  <si>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</si>
  <si>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</si>
  <si>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</si>
  <si>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</si>
  <si>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</si>
  <si>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</si>
  <si>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</si>
  <si>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</si>
  <si>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</si>
  <si>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</si>
  <si>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</si>
  <si>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</si>
  <si>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</si>
  <si>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</si>
  <si>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</si>
  <si>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</si>
  <si>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</si>
  <si>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</si>
  <si>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</si>
  <si>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</si>
  <si>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</si>
  <si>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</si>
  <si>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</si>
  <si>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</si>
  <si>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</si>
  <si>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</si>
  <si>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</si>
  <si>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</si>
  <si>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</si>
  <si>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</si>
  <si>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</si>
  <si>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</si>
  <si>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</si>
  <si>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</si>
  <si>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</si>
  <si>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</si>
  <si>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</si>
  <si>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</si>
  <si>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</si>
  <si>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</si>
  <si>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</si>
  <si>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</si>
  <si>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</si>
  <si>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</si>
  <si>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</si>
  <si>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</si>
  <si>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</si>
  <si>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</si>
  <si>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</si>
  <si>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</si>
  <si>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</si>
  <si>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</si>
  <si>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</si>
  <si>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</si>
  <si>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</si>
  <si>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</si>
  <si>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</si>
  <si>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</si>
  <si>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</si>
  <si>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</si>
  <si>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</si>
  <si>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</si>
  <si>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</si>
  <si>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</si>
  <si>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</si>
  <si>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</si>
  <si>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</si>
  <si>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</si>
  <si>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</si>
  <si>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</si>
  <si>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</si>
  <si>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</si>
  <si>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</si>
  <si>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</si>
  <si>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</si>
  <si>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</si>
  <si>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</si>
  <si>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</si>
  <si>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</si>
  <si>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</si>
  <si>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</si>
  <si>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</si>
  <si>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</si>
  <si>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</si>
  <si>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</si>
  <si>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</si>
  <si>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</si>
  <si>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</si>
  <si>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</si>
  <si>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</si>
  <si>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</si>
  <si>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</si>
  <si>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</si>
  <si>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</si>
  <si>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</si>
  <si>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</si>
  <si>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</si>
  <si>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</si>
  <si>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</si>
  <si>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</si>
  <si>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</si>
  <si>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</si>
  <si>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</si>
  <si>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</si>
  <si>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</si>
  <si>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</si>
  <si>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</si>
  <si>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</si>
  <si>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</si>
  <si>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</si>
  <si>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</si>
  <si>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</si>
  <si>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</si>
  <si>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</si>
  <si>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</si>
  <si>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</si>
  <si>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</si>
  <si>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</si>
  <si>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</si>
  <si>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</si>
  <si>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</si>
  <si>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</si>
  <si>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</si>
  <si>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</si>
  <si>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</si>
  <si>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</si>
  <si>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</si>
  <si>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</si>
  <si>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</si>
  <si>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</si>
  <si>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</si>
  <si>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</si>
  <si>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</si>
  <si>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</si>
  <si>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</si>
  <si>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</si>
  <si>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</si>
  <si>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</si>
  <si>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</si>
  <si>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</si>
  <si>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</si>
  <si>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</si>
  <si>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</si>
  <si>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</si>
  <si>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</si>
  <si>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</si>
  <si>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</si>
  <si>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</si>
  <si>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</si>
  <si>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</si>
  <si>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</si>
  <si>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</si>
  <si>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</si>
  <si>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</si>
  <si>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</si>
  <si>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</si>
  <si>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</si>
  <si>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</si>
  <si>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</si>
  <si>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</si>
  <si>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</si>
  <si>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</si>
  <si>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</si>
  <si>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</si>
  <si>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</si>
  <si>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</si>
  <si>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</si>
  <si>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</si>
  <si>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</si>
  <si>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</si>
  <si>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</si>
  <si>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</si>
  <si>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</si>
  <si>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</si>
  <si>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</si>
  <si>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</si>
  <si>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</si>
  <si>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</si>
  <si>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</si>
  <si>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</si>
  <si>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</si>
  <si>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</si>
  <si>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</si>
  <si>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</si>
  <si>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</si>
  <si>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</si>
  <si>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</si>
  <si>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</si>
  <si>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</si>
  <si>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</si>
  <si>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</si>
  <si>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</si>
  <si>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</si>
  <si>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</si>
  <si>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</si>
  <si>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</si>
  <si>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</si>
  <si>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</si>
  <si>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</si>
  <si>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</si>
  <si>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</si>
  <si>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</si>
  <si>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</si>
  <si>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</si>
  <si>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</si>
  <si>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</si>
  <si>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</si>
  <si>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</si>
  <si>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</si>
  <si>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</si>
  <si>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</si>
  <si>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</si>
  <si>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</si>
  <si>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</si>
  <si>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</si>
  <si>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</si>
  <si>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</si>
  <si>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</si>
  <si>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</si>
  <si>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</si>
  <si>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</si>
  <si>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</si>
  <si>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</si>
  <si>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</si>
  <si>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</si>
  <si>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</si>
  <si>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</si>
  <si>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</si>
  <si>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</si>
  <si>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</si>
  <si>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</si>
  <si>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</si>
  <si>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</si>
  <si>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</si>
  <si>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</si>
  <si>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</si>
  <si>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</si>
  <si>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</si>
  <si>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</si>
  <si>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</si>
  <si>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</si>
  <si>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</si>
  <si>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</si>
  <si>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</si>
  <si>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</si>
  <si>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</si>
  <si>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</si>
  <si>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</si>
  <si>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</si>
  <si>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</si>
  <si>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</si>
  <si>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</si>
  <si>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</si>
  <si>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</si>
  <si>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</si>
  <si>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</si>
  <si>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</si>
  <si>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</si>
  <si>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</si>
  <si>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</si>
  <si>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</si>
  <si>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</si>
  <si>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</si>
  <si>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</si>
  <si>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</si>
  <si>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</si>
  <si>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</si>
  <si>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</si>
  <si>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</si>
  <si>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</si>
  <si>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</si>
  <si>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</si>
  <si>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</si>
  <si>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</si>
  <si>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</si>
  <si>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</si>
  <si>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</si>
  <si>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</si>
  <si>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</si>
  <si>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</si>
  <si>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</si>
  <si>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</si>
  <si>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</si>
  <si>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</si>
  <si>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</si>
  <si>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</si>
  <si>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</si>
  <si>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</si>
  <si>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</si>
  <si>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</si>
  <si>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</si>
  <si>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</si>
  <si>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</si>
  <si>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</si>
  <si>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</si>
  <si>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</si>
  <si>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</si>
  <si>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</si>
  <si>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</si>
  <si>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</si>
  <si>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</si>
  <si>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</si>
  <si>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</si>
  <si>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</si>
  <si>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</si>
  <si>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</si>
  <si>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</si>
  <si>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</si>
  <si>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</si>
  <si>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</si>
  <si>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</si>
  <si>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</si>
  <si>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</si>
  <si>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</si>
  <si>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</si>
  <si>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</si>
  <si>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</si>
  <si>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</si>
  <si>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</si>
  <si>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</si>
  <si>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</si>
  <si>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</si>
  <si>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</si>
  <si>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</si>
  <si>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</si>
  <si>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</si>
  <si>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</si>
  <si>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</si>
  <si>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</si>
  <si>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</si>
  <si>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</si>
  <si>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</si>
  <si>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</si>
  <si>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</si>
  <si>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</si>
  <si>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</si>
  <si>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</si>
  <si>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</si>
  <si>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</si>
  <si>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</si>
  <si>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</si>
  <si>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</si>
  <si>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</si>
  <si>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</si>
  <si>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</si>
  <si>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</si>
  <si>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</si>
  <si>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</si>
  <si>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</si>
  <si>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</si>
  <si>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</si>
  <si>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</si>
  <si>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</si>
  <si>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</si>
  <si>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</si>
  <si>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</si>
  <si>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</si>
  <si>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</si>
  <si>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</si>
  <si>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</si>
  <si>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</si>
  <si>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</si>
  <si>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</si>
  <si>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</si>
  <si>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</si>
  <si>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</si>
  <si>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</si>
  <si>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</si>
  <si>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</si>
  <si>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</si>
  <si>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</si>
  <si>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</si>
  <si>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</si>
  <si>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</si>
  <si>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</si>
  <si>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</si>
  <si>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</si>
  <si>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</si>
  <si>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</si>
  <si>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</si>
  <si>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</si>
  <si>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</si>
  <si>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</si>
  <si>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</si>
  <si>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</si>
  <si>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</si>
  <si>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</si>
  <si>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</si>
  <si>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</si>
  <si>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</si>
  <si>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</si>
  <si>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</si>
  <si>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</si>
  <si>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</si>
  <si>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</si>
  <si>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</si>
  <si>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</si>
  <si>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</si>
  <si>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</si>
  <si>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</si>
  <si>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</si>
  <si>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</si>
  <si>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</si>
  <si>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</si>
  <si>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</si>
  <si>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</si>
  <si>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</si>
  <si>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</si>
  <si>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</si>
  <si>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</si>
  <si>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</si>
  <si>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</si>
  <si>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</si>
  <si>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</si>
  <si>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</si>
  <si>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</si>
  <si>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</si>
  <si>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</si>
  <si>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</si>
  <si>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</si>
  <si>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</si>
  <si>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</si>
  <si>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</si>
  <si>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</si>
  <si>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</si>
  <si>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</si>
  <si>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</si>
  <si>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</si>
  <si>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</si>
  <si>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</si>
  <si>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</si>
  <si>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</si>
  <si>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</si>
  <si>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</si>
  <si>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</si>
  <si>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</si>
  <si>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</si>
  <si>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</si>
  <si>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</si>
  <si>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</si>
  <si>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</si>
  <si>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</si>
  <si>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</si>
  <si>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</si>
  <si>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</si>
  <si>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</si>
  <si>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</si>
  <si>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</si>
  <si>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</si>
  <si>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</si>
  <si>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</si>
  <si>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</si>
  <si>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</si>
  <si>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</si>
  <si>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</si>
  <si>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</si>
  <si>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</si>
  <si>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</si>
  <si>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</si>
  <si>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</si>
  <si>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</si>
  <si>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</si>
  <si>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</si>
  <si>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</si>
  <si>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</si>
  <si>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</si>
  <si>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</si>
  <si>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</si>
  <si>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</si>
  <si>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</si>
  <si>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</si>
  <si>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</si>
  <si>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</si>
  <si>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</si>
  <si>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</si>
  <si>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</si>
  <si>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</si>
  <si>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</si>
  <si>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</si>
  <si>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</si>
  <si>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</si>
  <si>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</si>
  <si>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</si>
  <si>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</si>
  <si>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</si>
  <si>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</si>
  <si>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</si>
  <si>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</si>
  <si>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</si>
  <si>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</si>
  <si>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</si>
  <si>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</si>
  <si>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</si>
  <si>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</si>
  <si>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</si>
  <si>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</si>
  <si>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</si>
  <si>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</si>
  <si>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</si>
  <si>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</si>
  <si>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</si>
  <si>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</si>
  <si>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</si>
  <si>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</si>
  <si>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</si>
  <si>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</si>
  <si>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</si>
  <si>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</si>
  <si>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</si>
  <si>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</si>
  <si>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</si>
  <si>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</si>
  <si>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</si>
  <si>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</si>
  <si>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</si>
  <si>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</si>
  <si>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</si>
  <si>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</si>
  <si>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</si>
  <si>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</si>
  <si>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</si>
  <si>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</si>
  <si>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</si>
  <si>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</si>
  <si>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</si>
  <si>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</si>
  <si>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</si>
  <si>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</si>
  <si>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</si>
  <si>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</si>
  <si>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</si>
  <si>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</si>
  <si>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</si>
  <si>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</si>
  <si>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</si>
  <si>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</si>
  <si>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</si>
  <si>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</si>
  <si>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</si>
  <si>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</si>
  <si>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</si>
  <si>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</si>
  <si>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</si>
  <si>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</si>
  <si>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</si>
  <si>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</si>
  <si>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</si>
  <si>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</si>
  <si>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</si>
  <si>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</si>
  <si>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</si>
  <si>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</si>
  <si>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</si>
  <si>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</si>
  <si>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</si>
  <si>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</si>
  <si>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</si>
  <si>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</si>
  <si>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</si>
  <si>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</si>
  <si>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</si>
  <si>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</si>
  <si>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</si>
  <si>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</si>
  <si>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</si>
  <si>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</si>
  <si>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</si>
  <si>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</si>
  <si>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</si>
  <si>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</si>
  <si>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</si>
  <si>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</si>
  <si>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</si>
  <si>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</si>
  <si>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</si>
  <si>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</si>
  <si>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</si>
  <si>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</si>
  <si>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</si>
  <si>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</si>
  <si>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</si>
  <si>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</si>
  <si>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</si>
  <si>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</si>
  <si>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</si>
  <si>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</si>
  <si>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</si>
  <si>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</si>
  <si>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</si>
  <si>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</si>
  <si>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</si>
  <si>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</si>
  <si>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</si>
  <si>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</si>
  <si>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</si>
  <si>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</si>
  <si>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</si>
  <si>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</si>
  <si>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</si>
  <si>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</si>
  <si>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</si>
  <si>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</si>
  <si>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</si>
  <si>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</si>
  <si>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</si>
  <si>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</si>
  <si>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</si>
  <si>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</si>
  <si>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</si>
  <si>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</si>
  <si>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</si>
  <si>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</si>
  <si>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</si>
  <si>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</si>
  <si>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</si>
  <si>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</si>
  <si>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</si>
  <si>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</si>
  <si>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</si>
  <si>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</si>
  <si>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</si>
  <si>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</si>
  <si>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</si>
  <si>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</si>
  <si>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</si>
  <si>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</si>
  <si>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</si>
  <si>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</si>
  <si>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</si>
  <si>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</si>
  <si>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</si>
  <si>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</si>
  <si>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</si>
  <si>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</si>
  <si>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</si>
  <si>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</si>
  <si>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</si>
  <si>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</si>
  <si>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</si>
  <si>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</si>
  <si>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</si>
  <si>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</si>
  <si>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</si>
  <si>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</si>
  <si>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</si>
  <si>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</si>
  <si>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</si>
  <si>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</si>
  <si>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</si>
  <si>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</si>
  <si>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</si>
  <si>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</si>
  <si>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</si>
  <si>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</si>
  <si>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</si>
  <si>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</si>
  <si>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</si>
  <si>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</si>
  <si>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</si>
  <si>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</si>
  <si>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</si>
  <si>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</si>
  <si>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</si>
  <si>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</si>
  <si>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</si>
  <si>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</si>
  <si>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</si>
  <si>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</si>
  <si>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</si>
  <si>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</si>
  <si>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</si>
  <si>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</si>
  <si>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</si>
  <si>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</si>
  <si>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</si>
  <si>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</si>
  <si>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</si>
  <si>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</si>
  <si>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</si>
  <si>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</si>
  <si>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</si>
  <si>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</si>
  <si>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</si>
  <si>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</si>
  <si>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</si>
  <si>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</si>
  <si>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</si>
  <si>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</si>
  <si>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</si>
  <si>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</si>
  <si>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</si>
  <si>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</si>
  <si>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</si>
  <si>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</si>
  <si>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</si>
  <si>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</si>
  <si>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</si>
  <si>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</si>
  <si>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</si>
  <si>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</si>
  <si>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</si>
  <si>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</si>
  <si>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</si>
  <si>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</si>
  <si>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</si>
  <si>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</si>
  <si>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</si>
  <si>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</si>
  <si>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</si>
  <si>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</si>
  <si>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</si>
  <si>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</si>
  <si>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</si>
  <si>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</si>
  <si>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</si>
  <si>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</si>
  <si>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</si>
  <si>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</si>
  <si>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</si>
  <si>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</si>
  <si>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</si>
  <si>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</si>
  <si>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</si>
  <si>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</si>
  <si>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</si>
  <si>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</si>
  <si>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</si>
  <si>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</si>
  <si>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</si>
  <si>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</si>
  <si>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</si>
  <si>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</si>
  <si>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</si>
  <si>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</si>
  <si>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</si>
  <si>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</si>
  <si>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</si>
  <si>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</si>
  <si>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</si>
  <si>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</si>
  <si>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</si>
  <si>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</si>
  <si>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</si>
  <si>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</si>
  <si>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</si>
  <si>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</si>
  <si>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</si>
  <si>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</si>
  <si>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</si>
  <si>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</si>
  <si>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</si>
  <si>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</si>
  <si>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</si>
  <si>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</si>
  <si>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</si>
  <si>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</si>
  <si>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</si>
  <si>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</si>
  <si>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</si>
  <si>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</si>
  <si>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</si>
  <si>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</si>
  <si>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</si>
  <si>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</si>
  <si>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</si>
  <si>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</si>
  <si>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</si>
  <si>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</si>
  <si>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</si>
  <si>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</si>
  <si>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</si>
  <si>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</si>
  <si>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</si>
  <si>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</si>
  <si>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</si>
  <si>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</si>
  <si>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</si>
  <si>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</si>
  <si>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</si>
  <si>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</si>
  <si>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</si>
  <si>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</si>
  <si>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</si>
  <si>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</si>
  <si>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</si>
  <si>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</si>
  <si>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</si>
  <si>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</si>
  <si>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</si>
  <si>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</si>
  <si>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</si>
  <si>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</si>
  <si>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</si>
  <si>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</si>
  <si>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</si>
  <si>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</si>
  <si>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</si>
  <si>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</si>
  <si>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</si>
  <si>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</si>
  <si>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</si>
  <si>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</si>
  <si>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</si>
  <si>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</si>
  <si>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</si>
  <si>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</si>
  <si>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</si>
  <si>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</si>
  <si>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</si>
  <si>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</si>
  <si>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</si>
  <si>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</si>
  <si>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</si>
  <si>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</si>
  <si>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</si>
  <si>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</si>
  <si>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</si>
  <si>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</si>
  <si>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</si>
  <si>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</si>
  <si>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</si>
  <si>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</si>
  <si>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</si>
  <si>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</si>
  <si>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</si>
  <si>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</si>
  <si>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</si>
  <si>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</si>
  <si>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</si>
  <si>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</si>
  <si>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</si>
  <si>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</si>
  <si>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</si>
  <si>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</si>
  <si>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</si>
  <si>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</si>
  <si>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</si>
  <si>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</si>
  <si>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</si>
  <si>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</si>
  <si>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</si>
  <si>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</si>
  <si>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</si>
  <si>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</si>
  <si>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</si>
  <si>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</si>
  <si>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</si>
  <si>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</si>
  <si>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</si>
  <si>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</si>
  <si>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</si>
  <si>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</si>
  <si>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</si>
  <si>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</si>
  <si>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</si>
  <si>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</si>
  <si>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</si>
  <si>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</si>
  <si>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</si>
  <si>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</si>
  <si>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</si>
  <si>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</si>
  <si>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</si>
  <si>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</si>
  <si>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</si>
  <si>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</si>
  <si>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</si>
  <si>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</si>
  <si>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</si>
  <si>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</si>
  <si>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</si>
  <si>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</si>
  <si>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</si>
  <si>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</si>
  <si>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</si>
  <si>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</si>
  <si>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</si>
  <si>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</si>
  <si>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</si>
  <si>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</si>
  <si>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</si>
  <si>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</si>
  <si>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</si>
  <si>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</si>
  <si>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</si>
  <si>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</si>
  <si>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</si>
  <si>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</si>
  <si>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</si>
  <si>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</si>
  <si>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</si>
  <si>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</si>
  <si>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</si>
  <si>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</si>
  <si>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</si>
  <si>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</si>
  <si>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</si>
  <si>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</si>
  <si>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</si>
  <si>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</si>
  <si>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</si>
  <si>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</si>
  <si>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</si>
  <si>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</si>
  <si>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</si>
  <si>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</si>
  <si>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</si>
  <si>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</si>
  <si>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</si>
  <si>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</si>
  <si>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</si>
  <si>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</si>
  <si>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</si>
  <si>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</si>
  <si>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</si>
  <si>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</si>
  <si>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</si>
  <si>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</si>
  <si>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</si>
  <si>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</si>
  <si>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</si>
  <si>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</si>
  <si>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</si>
  <si>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</si>
  <si>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</si>
  <si>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</si>
  <si>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</si>
  <si>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</si>
  <si>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</si>
  <si>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</si>
  <si>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</si>
  <si>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</si>
  <si>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</si>
  <si>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</si>
  <si>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</si>
  <si>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</si>
  <si>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</si>
  <si>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</si>
  <si>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</si>
  <si>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</si>
  <si>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</si>
  <si>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</si>
  <si>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</si>
  <si>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</si>
  <si>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</si>
  <si>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</si>
  <si>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</si>
  <si>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</si>
  <si>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</si>
  <si>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</si>
  <si>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</si>
  <si>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</si>
  <si>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</si>
  <si>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</si>
  <si>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</si>
  <si>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</si>
  <si>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</si>
  <si>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</si>
  <si>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</si>
  <si>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</si>
  <si>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</si>
  <si>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</si>
  <si>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</si>
  <si>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</si>
  <si>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</si>
  <si>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</si>
  <si>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</si>
  <si>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</si>
  <si>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</si>
  <si>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</si>
  <si>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</si>
  <si>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</si>
  <si>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</si>
  <si>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</si>
  <si>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</si>
  <si>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</si>
  <si>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</si>
  <si>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</si>
  <si>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</si>
  <si>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</si>
  <si>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</si>
  <si>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</si>
  <si>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</si>
  <si>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</si>
  <si>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</si>
  <si>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</si>
  <si>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</si>
  <si>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</si>
  <si>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</si>
  <si>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</si>
  <si>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</si>
  <si>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</si>
  <si>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</si>
  <si>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</si>
  <si>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</si>
  <si>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</si>
  <si>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</si>
  <si>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</si>
  <si>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</si>
  <si>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</si>
  <si>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</si>
  <si>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</si>
  <si>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</si>
  <si>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</si>
  <si>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</si>
  <si>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</si>
  <si>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</si>
  <si>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</si>
  <si>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</si>
  <si>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</si>
  <si>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</si>
  <si>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</si>
  <si>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</si>
  <si>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</si>
  <si>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</si>
  <si>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</si>
  <si>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</si>
  <si>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</si>
  <si>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</si>
  <si>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</si>
  <si>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</si>
  <si>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</si>
  <si>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</si>
  <si>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</si>
  <si>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</si>
  <si>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</si>
  <si>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</si>
  <si>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</si>
  <si>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</si>
  <si>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</si>
  <si>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</si>
  <si>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</si>
  <si>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</si>
  <si>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</si>
  <si>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</si>
  <si>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</si>
  <si>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</si>
  <si>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</si>
  <si>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</si>
  <si>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</si>
  <si>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</si>
  <si>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</si>
  <si>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</si>
  <si>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</si>
  <si>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</si>
  <si>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</si>
  <si>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</si>
  <si>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</si>
  <si>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</si>
  <si>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</si>
  <si>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</si>
  <si>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</si>
  <si>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</si>
  <si>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</si>
  <si>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</si>
  <si>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</si>
  <si>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</si>
  <si>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</si>
  <si>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</si>
  <si>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</si>
  <si>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</si>
  <si>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</si>
  <si>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</si>
  <si>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</si>
  <si>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</si>
  <si>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</si>
  <si>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</si>
  <si>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</si>
  <si>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</si>
  <si>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</si>
  <si>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</si>
  <si>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</si>
  <si>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</si>
  <si>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</si>
  <si>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</si>
  <si>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</si>
  <si>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</si>
  <si>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</si>
  <si>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</si>
  <si>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</si>
  <si>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</si>
  <si>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</si>
  <si>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</si>
  <si>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</si>
  <si>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</si>
  <si>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</si>
  <si>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</si>
  <si>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</si>
  <si>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</si>
  <si>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</si>
  <si>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</si>
  <si>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</si>
  <si>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</si>
  <si>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</si>
  <si>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</si>
  <si>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</si>
  <si>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</si>
  <si>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</si>
  <si>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</si>
  <si>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</si>
  <si>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</si>
  <si>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</si>
  <si>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</si>
  <si>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</si>
  <si>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</si>
  <si>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</si>
  <si>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</si>
  <si>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</si>
  <si>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</si>
  <si>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</si>
  <si>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</si>
  <si>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</si>
  <si>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</si>
  <si>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</si>
  <si>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</si>
  <si>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</si>
  <si>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</si>
  <si>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</si>
  <si>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</si>
  <si>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</si>
  <si>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</si>
  <si>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</si>
  <si>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</si>
  <si>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</si>
  <si>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</si>
  <si>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</si>
  <si>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</si>
  <si>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</si>
  <si>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</si>
  <si>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</si>
  <si>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</si>
  <si>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</si>
  <si>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</si>
  <si>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</si>
  <si>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</si>
  <si>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</si>
  <si>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</si>
  <si>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</si>
  <si>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</si>
  <si>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</si>
  <si>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</si>
  <si>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</si>
  <si>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</si>
  <si>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</si>
  <si>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</si>
  <si>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</si>
  <si>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</si>
  <si>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</si>
  <si>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</si>
  <si>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</si>
  <si>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</si>
  <si>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</si>
  <si>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</si>
  <si>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</si>
  <si>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</si>
  <si>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</si>
  <si>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</si>
  <si>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</si>
  <si>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</si>
  <si>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</si>
  <si>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</si>
  <si>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</si>
  <si>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</si>
  <si>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</si>
  <si>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</si>
  <si>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</si>
  <si>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</si>
  <si>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</si>
  <si>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</si>
  <si>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</si>
  <si>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</si>
  <si>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</si>
  <si>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</si>
  <si>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</si>
  <si>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</si>
  <si>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</si>
  <si>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</si>
  <si>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</si>
  <si>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</si>
  <si>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</si>
  <si>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</si>
  <si>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</si>
  <si>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</si>
  <si>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</si>
  <si>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</si>
  <si>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</si>
  <si>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</si>
  <si>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</si>
  <si>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</si>
  <si>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</si>
  <si>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</si>
  <si>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</si>
  <si>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</si>
  <si>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</si>
  <si>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</si>
  <si>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</si>
  <si>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</si>
  <si>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</si>
  <si>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</si>
  <si>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</si>
  <si>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</si>
  <si>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</si>
  <si>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</si>
  <si>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</si>
  <si>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</si>
  <si>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</si>
  <si>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</si>
  <si>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</si>
  <si>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</si>
  <si>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</si>
  <si>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</si>
  <si>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</si>
  <si>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</si>
  <si>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</si>
  <si>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</si>
  <si>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</si>
  <si>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</si>
  <si>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</si>
  <si>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</si>
  <si>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</si>
  <si>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</si>
  <si>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</si>
  <si>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</si>
  <si>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</si>
  <si>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</si>
  <si>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</si>
  <si>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</si>
  <si>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</si>
  <si>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</si>
  <si>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</si>
  <si>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</si>
  <si>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</si>
  <si>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</si>
  <si>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</si>
  <si>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</si>
  <si>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</si>
  <si>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</si>
  <si>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</si>
  <si>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</si>
  <si>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</si>
  <si>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</si>
  <si>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</si>
  <si>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</si>
  <si>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</si>
  <si>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</si>
  <si>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</si>
  <si>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</si>
  <si>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</si>
  <si>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</si>
  <si>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</si>
  <si>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</si>
  <si>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</si>
  <si>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</si>
  <si>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</si>
  <si>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</si>
  <si>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</si>
  <si>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</si>
  <si>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</si>
  <si>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</si>
  <si>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</si>
  <si>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</si>
  <si>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</si>
  <si>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</si>
  <si>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</si>
  <si>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</si>
  <si>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</si>
  <si>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</si>
  <si>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</si>
  <si>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</si>
  <si>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</si>
  <si>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</si>
  <si>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</si>
  <si>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</si>
  <si>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</si>
  <si>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</si>
  <si>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</si>
  <si>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</si>
  <si>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</si>
  <si>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</si>
  <si>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</si>
  <si>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</si>
  <si>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</si>
  <si>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</si>
  <si>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</si>
  <si>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</si>
  <si>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</si>
  <si>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</si>
  <si>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</si>
  <si>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</si>
  <si>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</si>
  <si>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</si>
  <si>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</si>
  <si>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</si>
  <si>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</si>
  <si>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</si>
  <si>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</si>
  <si>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</si>
  <si>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</si>
  <si>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</si>
  <si>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</si>
  <si>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</si>
  <si>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</si>
  <si>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</si>
  <si>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</si>
  <si>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</si>
  <si>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</si>
  <si>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</si>
  <si>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</si>
  <si>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</si>
  <si>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</si>
  <si>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</si>
  <si>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</si>
  <si>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</si>
  <si>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</si>
  <si>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</si>
  <si>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</si>
  <si>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</si>
  <si>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</si>
  <si>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</si>
  <si>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</si>
  <si>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</si>
  <si>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</si>
  <si>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</si>
  <si>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</si>
  <si>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</si>
  <si>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</si>
  <si>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</si>
  <si>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</si>
  <si>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</si>
  <si>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</si>
  <si>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</si>
  <si>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</si>
  <si>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</si>
  <si>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</si>
  <si>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</si>
  <si>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</si>
  <si>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</si>
  <si>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</si>
  <si>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</si>
  <si>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</si>
  <si>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</si>
  <si>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</si>
  <si>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</si>
  <si>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</si>
  <si>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</si>
  <si>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</si>
  <si>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</si>
  <si>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</si>
  <si>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</si>
  <si>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</si>
  <si>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</si>
  <si>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</si>
  <si>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</si>
  <si>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</si>
  <si>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</si>
  <si>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</si>
  <si>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</si>
  <si>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</si>
  <si>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</si>
  <si>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</si>
  <si>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</si>
  <si>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</si>
  <si>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</si>
  <si>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</si>
  <si>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</si>
  <si>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</si>
  <si>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</si>
  <si>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</si>
  <si>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</si>
  <si>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</si>
  <si>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</si>
  <si>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</si>
  <si>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</si>
  <si>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</si>
  <si>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</si>
  <si>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</si>
  <si>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</si>
  <si>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</si>
  <si>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</si>
  <si>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</si>
  <si>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</si>
  <si>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</si>
  <si>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</si>
  <si>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</si>
  <si>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</si>
  <si>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</si>
  <si>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</si>
  <si>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</si>
  <si>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</si>
  <si>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</si>
  <si>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</si>
  <si>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</si>
  <si>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</si>
  <si>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</si>
  <si>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</si>
  <si>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</si>
  <si>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</si>
  <si>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</si>
  <si>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</si>
  <si>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</si>
  <si>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</si>
  <si>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</si>
  <si>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</si>
  <si>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</si>
  <si>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</si>
  <si>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</si>
  <si>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</si>
  <si>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</si>
  <si>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</si>
  <si>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</si>
  <si>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</si>
  <si>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</si>
  <si>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</si>
  <si>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</si>
  <si>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</si>
  <si>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</si>
  <si>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</si>
  <si>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</si>
  <si>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</si>
  <si>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</si>
  <si>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</si>
  <si>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</si>
  <si>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</si>
  <si>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</si>
  <si>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</si>
  <si>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</si>
  <si>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</si>
  <si>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</si>
  <si>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</si>
  <si>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</si>
  <si>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</si>
  <si>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</si>
  <si>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</si>
  <si>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</si>
  <si>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</si>
  <si>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</si>
  <si>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</si>
  <si>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</si>
  <si>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</si>
  <si>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</si>
  <si>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</si>
  <si>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</si>
  <si>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</si>
  <si>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</si>
  <si>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</si>
  <si>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</si>
  <si>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</si>
  <si>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</si>
  <si>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</si>
  <si>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</si>
  <si>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</si>
  <si>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</si>
  <si>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</si>
  <si>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</si>
  <si>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</si>
  <si>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</si>
  <si>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</si>
  <si>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</si>
  <si>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</si>
  <si>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</si>
  <si>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</si>
  <si>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</si>
  <si>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</si>
  <si>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</si>
  <si>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</si>
  <si>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</si>
  <si>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</si>
  <si>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</si>
  <si>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</si>
  <si>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</si>
  <si>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</si>
  <si>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</si>
  <si>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</si>
  <si>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</si>
  <si>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</si>
  <si>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</si>
  <si>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</si>
  <si>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</si>
  <si>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</si>
  <si>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</si>
  <si>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</si>
  <si>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</si>
  <si>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</si>
  <si>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</si>
  <si>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</si>
  <si>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</si>
  <si>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</si>
  <si>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</si>
  <si>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</si>
  <si>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</si>
  <si>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</si>
  <si>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</si>
  <si>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</si>
  <si>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</si>
  <si>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</si>
  <si>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</si>
  <si>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</si>
  <si>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</si>
  <si>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</si>
  <si>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</si>
  <si>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</si>
  <si>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</si>
  <si>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</si>
  <si>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</si>
  <si>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</si>
  <si>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</si>
  <si>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</si>
  <si>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</si>
  <si>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</si>
  <si>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</si>
  <si>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</si>
  <si>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</si>
  <si>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</si>
  <si>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</si>
  <si>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</si>
  <si>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</si>
  <si>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</si>
  <si>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</si>
  <si>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</si>
  <si>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</si>
  <si>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</si>
  <si>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</si>
  <si>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</si>
  <si>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</si>
  <si>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</si>
  <si>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</si>
  <si>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</si>
  <si>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</si>
  <si>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</si>
  <si>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</si>
  <si>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</si>
  <si>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</si>
  <si>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</si>
  <si>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</si>
  <si>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</si>
  <si>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</si>
  <si>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</si>
  <si>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</si>
  <si>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</si>
  <si>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</si>
  <si>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</si>
  <si>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</si>
  <si>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</si>
  <si>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</si>
  <si>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</si>
  <si>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</si>
  <si>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</si>
  <si>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</si>
  <si>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</si>
  <si>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</si>
  <si>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</si>
  <si>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</si>
  <si>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</si>
  <si>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</si>
  <si>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</si>
  <si>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</si>
  <si>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</si>
  <si>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</si>
  <si>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</si>
  <si>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</si>
  <si>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</si>
  <si>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</si>
  <si>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</si>
  <si>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</si>
  <si>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</si>
  <si>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</si>
  <si>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</si>
  <si>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</si>
  <si>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</si>
  <si>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</si>
  <si>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</si>
  <si>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</si>
  <si>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</si>
  <si>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</si>
  <si>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</si>
  <si>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</si>
  <si>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</si>
  <si>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</si>
  <si>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</si>
  <si>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</si>
  <si>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</si>
  <si>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</si>
  <si>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</si>
  <si>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</si>
  <si>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</si>
  <si>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</si>
  <si>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</si>
  <si>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</si>
  <si>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</si>
  <si>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</si>
  <si>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</si>
  <si>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</si>
  <si>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</si>
  <si>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</si>
  <si>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</si>
  <si>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</si>
  <si>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</si>
  <si>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</si>
  <si>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</si>
  <si>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</si>
  <si>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</si>
  <si>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</si>
  <si>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</si>
  <si>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</si>
  <si>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</si>
  <si>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</si>
  <si>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</si>
  <si>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</si>
  <si>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</si>
  <si>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</si>
  <si>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</si>
  <si>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</si>
  <si>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</si>
  <si>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</si>
  <si>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</si>
  <si>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</si>
  <si>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</si>
  <si>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</si>
  <si>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</si>
  <si>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</si>
  <si>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</si>
  <si>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</si>
  <si>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</si>
  <si>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</si>
  <si>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</si>
  <si>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</si>
  <si>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</si>
  <si>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</si>
  <si>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</si>
  <si>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</si>
  <si>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</si>
  <si>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</si>
  <si>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</si>
  <si>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</si>
  <si>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</si>
  <si>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</si>
  <si>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</si>
  <si>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</si>
  <si>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</si>
  <si>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</si>
  <si>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</si>
  <si>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</si>
  <si>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</si>
  <si>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</si>
  <si>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</si>
  <si>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</si>
  <si>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</si>
  <si>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</si>
  <si>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</si>
  <si>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</si>
  <si>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</si>
  <si>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</si>
  <si>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</si>
  <si>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</si>
  <si>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</si>
  <si>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</si>
  <si>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</si>
  <si>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</si>
  <si>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</si>
  <si>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</si>
  <si>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</si>
  <si>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</si>
  <si>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</si>
  <si>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</si>
  <si>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</si>
  <si>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</si>
  <si>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</si>
  <si>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</si>
  <si>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</si>
  <si>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</si>
  <si>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</si>
  <si>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</si>
  <si>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</si>
  <si>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</si>
  <si>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</si>
  <si>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</si>
  <si>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</si>
  <si>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</si>
  <si>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</si>
  <si>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</si>
  <si>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</si>
  <si>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</si>
  <si>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</si>
  <si>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</si>
  <si>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</si>
  <si>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</si>
  <si>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</si>
  <si>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</si>
  <si>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</si>
  <si>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</si>
  <si>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</si>
  <si>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</si>
  <si>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</si>
  <si>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</si>
  <si>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</si>
  <si>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</si>
  <si>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</si>
  <si>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</si>
  <si>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</si>
  <si>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</si>
  <si>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</si>
  <si>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</si>
  <si>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</si>
  <si>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</si>
  <si>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</si>
  <si>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</si>
  <si>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</si>
  <si>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</si>
  <si>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</si>
  <si>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</si>
  <si>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</si>
  <si>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</si>
  <si>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</si>
  <si>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</si>
  <si>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</si>
  <si>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</si>
  <si>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</si>
  <si>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</si>
  <si>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</si>
  <si>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</si>
  <si>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</si>
  <si>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</si>
  <si>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</si>
  <si>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</si>
  <si>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</si>
  <si>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</si>
  <si>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</si>
  <si>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</si>
  <si>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</si>
  <si>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</si>
  <si>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</si>
  <si>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</si>
  <si>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</si>
  <si>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</si>
  <si>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</si>
  <si>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</si>
  <si>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</si>
  <si>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</si>
  <si>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</si>
  <si>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</si>
  <si>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</si>
  <si>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</si>
  <si>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</si>
  <si>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</si>
  <si>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</si>
  <si>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</si>
  <si>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</si>
  <si>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</si>
  <si>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</si>
  <si>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</si>
  <si>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</si>
  <si>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</si>
  <si>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</si>
  <si>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</si>
  <si>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</si>
  <si>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</si>
  <si>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</si>
  <si>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</si>
  <si>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</si>
  <si>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</si>
  <si>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</si>
  <si>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</si>
  <si>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</si>
  <si>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</si>
  <si>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</si>
  <si>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</si>
  <si>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</si>
  <si>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</si>
  <si>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</si>
  <si>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</si>
  <si>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</si>
  <si>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</si>
  <si>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</si>
  <si>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</si>
  <si>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</si>
  <si>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</si>
  <si>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</si>
  <si>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</si>
  <si>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</si>
  <si>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</si>
  <si>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</si>
  <si>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</si>
  <si>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</si>
  <si>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</si>
  <si>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</si>
  <si>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</si>
  <si>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</si>
  <si>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</si>
  <si>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</si>
  <si>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</si>
  <si>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</si>
  <si>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</si>
  <si>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</si>
  <si>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</si>
  <si>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</si>
  <si>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</si>
  <si>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</si>
  <si>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</si>
  <si>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</si>
  <si>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</si>
  <si>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</si>
  <si>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</si>
  <si>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</si>
  <si>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</si>
  <si>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</si>
  <si>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</si>
  <si>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</si>
  <si>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</si>
  <si>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</si>
  <si>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</si>
  <si>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</si>
  <si>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</si>
  <si>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</si>
  <si>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</si>
  <si>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</si>
  <si>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</si>
  <si>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</si>
  <si>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</si>
  <si>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</si>
  <si>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</si>
  <si>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</si>
  <si>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</si>
  <si>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</si>
  <si>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</si>
  <si>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</si>
  <si>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</si>
  <si>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</si>
  <si>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</si>
  <si>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</si>
  <si>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</si>
  <si>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</si>
  <si>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</si>
  <si>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</si>
  <si>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</si>
  <si>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</si>
  <si>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</si>
  <si>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</si>
  <si>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</si>
  <si>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</si>
  <si>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</si>
  <si>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</si>
  <si>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</si>
  <si>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</si>
  <si>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</si>
  <si>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</si>
  <si>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</si>
  <si>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</si>
  <si>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</si>
  <si>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</si>
  <si>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</si>
  <si>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</si>
  <si>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</si>
  <si>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</si>
  <si>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</si>
  <si>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</si>
  <si>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</si>
  <si>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</si>
  <si>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</si>
  <si>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</si>
  <si>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</si>
  <si>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</si>
  <si>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</si>
  <si>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</si>
  <si>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</si>
  <si>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</si>
  <si>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</si>
  <si>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</si>
  <si>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</si>
  <si>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</si>
  <si>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</si>
  <si>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</si>
  <si>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</si>
  <si>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</si>
  <si>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</si>
  <si>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</si>
  <si>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</si>
  <si>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</si>
  <si>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</si>
  <si>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</si>
  <si>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</si>
  <si>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</si>
  <si>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</si>
  <si>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</si>
  <si>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</si>
  <si>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</si>
  <si>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</si>
  <si>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</si>
  <si>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</si>
  <si>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</si>
  <si>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</si>
  <si>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</si>
  <si>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</si>
  <si>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</si>
  <si>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</si>
  <si>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</si>
  <si>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</si>
  <si>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</si>
  <si>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</si>
  <si>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</si>
  <si>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</si>
  <si>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</si>
  <si>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</si>
  <si>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</si>
  <si>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</si>
  <si>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</si>
  <si>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</si>
  <si>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</si>
  <si>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</si>
  <si>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</si>
  <si>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</si>
  <si>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</si>
  <si>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</si>
  <si>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</si>
  <si>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</si>
  <si>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</si>
  <si>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</si>
  <si>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</si>
  <si>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</si>
  <si>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</si>
  <si>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</si>
  <si>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</si>
  <si>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</si>
  <si>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</si>
  <si>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</si>
  <si>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</si>
  <si>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</si>
  <si>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</si>
  <si>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</si>
  <si>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</si>
  <si>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</si>
  <si>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</si>
  <si>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</si>
  <si>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</si>
  <si>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</si>
  <si>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</si>
  <si>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</si>
  <si>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</si>
  <si>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</si>
  <si>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</si>
  <si>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</si>
  <si>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</si>
  <si>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</si>
  <si>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</si>
  <si>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</si>
  <si>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</si>
  <si>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</si>
  <si>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</si>
  <si>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</si>
  <si>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</si>
  <si>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</si>
  <si>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</si>
  <si>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</si>
  <si>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</si>
  <si>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</si>
  <si>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</si>
  <si>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</si>
  <si>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</si>
  <si>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</si>
  <si>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</si>
  <si>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</si>
  <si>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</si>
  <si>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</si>
  <si>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</si>
  <si>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</si>
  <si>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</si>
  <si>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</si>
  <si>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</si>
  <si>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</si>
  <si>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</si>
  <si>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</si>
  <si>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</si>
  <si>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</si>
  <si>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</si>
  <si>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</si>
  <si>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</si>
  <si>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</si>
  <si>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</si>
  <si>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</si>
  <si>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</si>
  <si>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</si>
  <si>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</si>
  <si>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</si>
  <si>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</si>
  <si>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</si>
  <si>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</si>
  <si>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</si>
  <si>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</si>
  <si>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</si>
  <si>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</si>
  <si>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</si>
  <si>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</si>
  <si>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</si>
  <si>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</si>
  <si>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</si>
  <si>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</si>
  <si>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</si>
  <si>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</si>
  <si>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</si>
  <si>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</si>
  <si>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</si>
  <si>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</si>
  <si>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</si>
  <si>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</si>
  <si>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</si>
  <si>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</si>
  <si>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</si>
  <si>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</si>
  <si>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</si>
  <si>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</si>
  <si>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</si>
  <si>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</si>
  <si>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</si>
  <si>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</si>
  <si>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</si>
  <si>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</si>
  <si>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</si>
  <si>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</si>
  <si>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</si>
  <si>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</si>
  <si>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</si>
  <si>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</si>
  <si>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</si>
  <si>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</si>
  <si>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</si>
  <si>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</si>
  <si>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</si>
  <si>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</si>
  <si>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</si>
  <si>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</si>
  <si>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</si>
  <si>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</si>
  <si>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</si>
  <si>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</si>
  <si>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</si>
  <si>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</si>
  <si>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</si>
  <si>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</si>
  <si>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</si>
  <si>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</si>
  <si>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</si>
  <si>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</si>
  <si>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</si>
  <si>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</si>
  <si>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</si>
  <si>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</si>
  <si>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</si>
  <si>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</si>
  <si>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</si>
  <si>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</si>
  <si>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</si>
  <si>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</si>
  <si>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</si>
  <si>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</si>
  <si>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</si>
  <si>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</si>
  <si>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</si>
  <si>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</si>
  <si>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</si>
  <si>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</si>
  <si>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</si>
  <si>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</si>
  <si>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</si>
  <si>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</si>
  <si>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</si>
  <si>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</si>
  <si>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</si>
  <si>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</si>
  <si>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</si>
  <si>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</si>
  <si>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</si>
  <si>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</si>
  <si>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</si>
  <si>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</si>
  <si>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</si>
  <si>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</si>
  <si>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</si>
  <si>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</si>
  <si>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</si>
  <si>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</si>
  <si>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</si>
  <si>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</si>
  <si>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</si>
  <si>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</si>
  <si>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</si>
  <si>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</si>
  <si>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</si>
  <si>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</si>
  <si>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</si>
  <si>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</si>
  <si>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</si>
  <si>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</si>
  <si>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</si>
  <si>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</si>
  <si>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</si>
  <si>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</si>
  <si>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</si>
  <si>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</si>
  <si>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</si>
  <si>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</si>
  <si>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</si>
  <si>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</si>
  <si>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</si>
  <si>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</si>
  <si>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</si>
  <si>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</si>
  <si>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</si>
  <si>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</si>
  <si>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</si>
  <si>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</si>
  <si>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</si>
  <si>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</si>
  <si>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</si>
  <si>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</si>
  <si>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</si>
  <si>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</si>
  <si>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</si>
  <si>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</si>
  <si>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</si>
  <si>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</si>
  <si>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</si>
  <si>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</si>
  <si>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</si>
  <si>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</si>
  <si>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</si>
  <si>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</si>
  <si>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</si>
  <si>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</si>
  <si>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</si>
  <si>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</si>
  <si>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</si>
  <si>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</si>
  <si>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</si>
  <si>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</si>
  <si>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</si>
  <si>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</si>
  <si>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</si>
  <si>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</si>
  <si>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</si>
  <si>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</si>
  <si>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</si>
  <si>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</si>
  <si>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</si>
  <si>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</si>
  <si>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</si>
  <si>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</si>
  <si>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</si>
  <si>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</si>
  <si>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</si>
  <si>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</si>
  <si>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</si>
  <si>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</si>
  <si>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</si>
  <si>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</si>
  <si>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</si>
  <si>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</si>
  <si>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</si>
  <si>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</si>
  <si>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</si>
  <si>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</si>
  <si>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</si>
  <si>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</si>
  <si>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</si>
  <si>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</si>
  <si>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</si>
  <si>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</si>
  <si>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</si>
  <si>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</si>
  <si>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</si>
  <si>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</si>
  <si>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</si>
  <si>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</si>
  <si>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</si>
  <si>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</si>
  <si>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</si>
  <si>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</si>
  <si>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</si>
  <si>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</si>
  <si>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</si>
  <si>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</si>
  <si>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</si>
  <si>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</si>
  <si>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</si>
  <si>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</si>
  <si>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</si>
  <si>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</si>
  <si>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</si>
  <si>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</si>
  <si>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</si>
  <si>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</si>
  <si>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</si>
  <si>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</si>
  <si>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</si>
  <si>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</si>
  <si>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</si>
  <si>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</si>
  <si>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</si>
  <si>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</si>
  <si>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</si>
  <si>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</si>
  <si>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</si>
  <si>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</si>
  <si>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</si>
  <si>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</si>
  <si>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</si>
  <si>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</si>
  <si>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</si>
  <si>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</si>
  <si>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</si>
  <si>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</si>
  <si>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</si>
  <si>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</si>
  <si>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</si>
  <si>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</si>
  <si>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</si>
  <si>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</si>
  <si>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</si>
  <si>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</si>
  <si>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</si>
  <si>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</si>
  <si>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</si>
  <si>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</si>
  <si>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</si>
  <si>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</si>
  <si>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</si>
  <si>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</si>
  <si>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</si>
  <si>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</si>
  <si>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</si>
  <si>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</si>
  <si>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</si>
  <si>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</si>
  <si>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</si>
  <si>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</si>
  <si>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</si>
  <si>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</si>
  <si>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</si>
  <si>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</si>
  <si>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</si>
  <si>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</si>
  <si>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</si>
  <si>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</si>
  <si>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</si>
  <si>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</si>
  <si>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</si>
  <si>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</si>
  <si>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</si>
  <si>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</si>
  <si>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</si>
  <si>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</si>
  <si>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</si>
  <si>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</si>
  <si>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</si>
  <si>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</si>
  <si>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</si>
  <si>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</si>
  <si>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</si>
  <si>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</si>
  <si>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</si>
  <si>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</si>
  <si>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</si>
  <si>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</si>
  <si>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</si>
  <si>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</si>
  <si>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</si>
  <si>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</si>
  <si>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</si>
  <si>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</si>
  <si>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</si>
  <si>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</si>
  <si>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</si>
  <si>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</si>
  <si>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</si>
  <si>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</si>
  <si>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</si>
  <si>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</si>
  <si>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</si>
  <si>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</si>
  <si>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</si>
  <si>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</si>
  <si>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</si>
  <si>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</si>
  <si>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</si>
  <si>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</si>
  <si>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</si>
  <si>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</si>
  <si>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</si>
  <si>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</si>
  <si>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</si>
  <si>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</si>
  <si>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</si>
  <si>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</si>
  <si>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</si>
  <si>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</si>
  <si>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</si>
  <si>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</si>
  <si>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</si>
  <si>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</si>
  <si>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</si>
  <si>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</si>
  <si>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</si>
  <si>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</si>
  <si>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</si>
  <si>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</si>
  <si>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</si>
  <si>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</si>
  <si>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</si>
  <si>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</si>
  <si>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</si>
  <si>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</si>
  <si>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</si>
  <si>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</si>
  <si>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</si>
  <si>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</si>
  <si>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</si>
  <si>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</si>
  <si>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</si>
  <si>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</si>
  <si>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</si>
  <si>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</si>
  <si>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</si>
  <si>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</si>
  <si>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</si>
  <si>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</si>
  <si>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</si>
  <si>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</si>
  <si>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</si>
  <si>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</si>
  <si>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</si>
  <si>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</si>
  <si>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</si>
  <si>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</si>
  <si>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</si>
  <si>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</si>
  <si>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</si>
  <si>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</si>
  <si>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</si>
  <si>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</si>
  <si>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</si>
  <si>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</si>
  <si>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</si>
  <si>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</si>
  <si>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</si>
  <si>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</si>
  <si>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</si>
  <si>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</si>
  <si>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</si>
  <si>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</si>
  <si>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</si>
  <si>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</si>
  <si>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</si>
  <si>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</si>
  <si>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</si>
  <si>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</si>
  <si>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</si>
  <si>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</si>
  <si>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</si>
  <si>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</si>
  <si>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</si>
  <si>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</si>
  <si>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</si>
  <si>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</si>
  <si>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</si>
  <si>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</si>
  <si>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</si>
  <si>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</si>
  <si>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</si>
  <si>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</si>
  <si>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</si>
  <si>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</si>
  <si>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</si>
  <si>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</si>
  <si>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</si>
  <si>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</si>
  <si>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</si>
  <si>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</si>
  <si>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</si>
  <si>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</si>
  <si>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</si>
  <si>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</si>
  <si>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</si>
  <si>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</si>
  <si>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</si>
  <si>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</si>
  <si>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</si>
  <si>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</si>
  <si>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</si>
  <si>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</si>
  <si>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</si>
  <si>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</si>
  <si>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</si>
  <si>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</si>
  <si>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</si>
  <si>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</si>
  <si>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</si>
  <si>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</si>
  <si>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</si>
  <si>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</si>
  <si>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</si>
  <si>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</si>
  <si>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</si>
  <si>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</si>
  <si>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</si>
  <si>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</si>
  <si>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</si>
  <si>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</si>
  <si>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</si>
  <si>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</si>
  <si>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</si>
  <si>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</si>
  <si>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</si>
  <si>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</si>
  <si>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</si>
  <si>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</si>
  <si>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</si>
  <si>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</si>
  <si>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</si>
  <si>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</si>
  <si>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</si>
  <si>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</si>
  <si>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</si>
  <si>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</si>
  <si>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</si>
  <si>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</si>
  <si>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</si>
  <si>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</si>
  <si>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</si>
  <si>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</si>
  <si>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</si>
  <si>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</si>
  <si>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</si>
  <si>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</si>
  <si>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</si>
  <si>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</si>
  <si>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</si>
  <si>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</si>
  <si>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</si>
  <si>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</si>
  <si>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</si>
  <si>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</si>
  <si>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</si>
  <si>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</si>
  <si>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</si>
  <si>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</si>
  <si>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</si>
  <si>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</si>
  <si>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</si>
  <si>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</si>
  <si>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</si>
  <si>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</si>
  <si>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</si>
  <si>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</si>
  <si>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</si>
  <si>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</si>
  <si>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</si>
  <si>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</si>
  <si>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</si>
  <si>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</si>
  <si>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</si>
  <si>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</si>
  <si>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</si>
  <si>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</si>
  <si>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</si>
  <si>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</si>
  <si>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</si>
  <si>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</si>
  <si>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</si>
  <si>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</si>
  <si>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</si>
  <si>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</si>
  <si>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</si>
  <si>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</si>
  <si>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</si>
  <si>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</si>
  <si>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</si>
  <si>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</si>
  <si>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</si>
  <si>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</si>
  <si>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</si>
  <si>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</si>
  <si>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</si>
  <si>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</si>
  <si>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</si>
  <si>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</si>
  <si>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</si>
  <si>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</si>
  <si>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</si>
  <si>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</si>
  <si>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</si>
  <si>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</si>
  <si>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</si>
  <si>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</si>
  <si>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</si>
  <si>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</si>
  <si>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</si>
  <si>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</si>
  <si>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</si>
  <si>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</si>
  <si>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</si>
  <si>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</si>
  <si>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</si>
  <si>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</si>
  <si>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</si>
  <si>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</si>
  <si>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</si>
  <si>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</si>
  <si>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</si>
  <si>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</si>
  <si>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</si>
  <si>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</si>
  <si>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</si>
  <si>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</si>
  <si>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</si>
  <si>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</si>
  <si>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</si>
  <si>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</si>
  <si>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</si>
  <si>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</si>
  <si>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</si>
  <si>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</si>
  <si>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</si>
  <si>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</si>
  <si>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</si>
  <si>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</si>
  <si>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</si>
  <si>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</si>
  <si>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</si>
  <si>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</si>
  <si>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</si>
  <si>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</si>
  <si>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</si>
  <si>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</si>
  <si>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</si>
  <si>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</si>
  <si>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</si>
  <si>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</si>
  <si>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</si>
  <si>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</si>
  <si>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</si>
  <si>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</si>
  <si>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</si>
  <si>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</si>
  <si>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</si>
  <si>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</si>
  <si>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</si>
  <si>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</si>
  <si>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</si>
  <si>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</si>
  <si>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</si>
  <si>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</si>
  <si>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</si>
  <si>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</si>
  <si>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</si>
  <si>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</si>
  <si>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</si>
  <si>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</si>
  <si>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</si>
  <si>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</si>
  <si>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</si>
  <si>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</si>
  <si>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</si>
  <si>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</si>
  <si>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</si>
  <si>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</si>
  <si>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</si>
  <si>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</si>
  <si>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</si>
  <si>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</si>
  <si>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</si>
  <si>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</si>
  <si>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</si>
  <si>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</si>
  <si>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</si>
  <si>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</si>
  <si>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</si>
  <si>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</si>
  <si>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</si>
  <si>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</si>
  <si>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</si>
  <si>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</si>
  <si>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</si>
  <si>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</si>
  <si>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</si>
  <si>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</si>
  <si>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</si>
  <si>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</si>
  <si>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</si>
  <si>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</si>
  <si>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</si>
  <si>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</si>
  <si>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</si>
  <si>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</si>
  <si>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</si>
  <si>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</si>
  <si>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</si>
  <si>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</si>
  <si>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</si>
  <si>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</si>
  <si>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</si>
  <si>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</si>
  <si>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</si>
  <si>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</si>
  <si>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</si>
  <si>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</si>
  <si>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</si>
  <si>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</si>
  <si>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</si>
  <si>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</si>
  <si>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</si>
  <si>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</si>
  <si>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</si>
  <si>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</si>
  <si>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</si>
  <si>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</si>
  <si>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</si>
  <si>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</si>
  <si>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</si>
  <si>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</si>
  <si>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</si>
  <si>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</si>
  <si>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</si>
  <si>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</si>
  <si>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</si>
  <si>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</si>
  <si>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</si>
  <si>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</si>
  <si>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</si>
  <si>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</si>
  <si>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</si>
  <si>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</si>
  <si>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</si>
  <si>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</si>
  <si>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</si>
  <si>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</si>
  <si>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</si>
  <si>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</si>
  <si>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</si>
  <si>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</si>
  <si>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</si>
  <si>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</si>
  <si>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</si>
  <si>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</si>
  <si>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</si>
  <si>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</si>
  <si>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</si>
  <si>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</si>
  <si>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</si>
  <si>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</si>
  <si>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</si>
  <si>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</si>
  <si>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</si>
  <si>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</si>
  <si>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</si>
  <si>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</si>
  <si>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</si>
  <si>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</si>
  <si>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</si>
  <si>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</si>
  <si>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</si>
  <si>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</si>
  <si>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</si>
  <si>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</si>
  <si>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</si>
  <si>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</si>
  <si>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</si>
  <si>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</si>
  <si>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</si>
  <si>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</si>
  <si>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</si>
  <si>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</si>
  <si>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</si>
  <si>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</si>
  <si>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</si>
  <si>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</si>
  <si>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</si>
  <si>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</si>
  <si>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</si>
  <si>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</si>
  <si>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</si>
  <si>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</si>
  <si>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</si>
  <si>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</si>
  <si>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</si>
  <si>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</si>
  <si>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</si>
  <si>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</si>
  <si>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</si>
  <si>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</si>
  <si>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</si>
  <si>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</si>
  <si>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</si>
  <si>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</si>
  <si>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</si>
  <si>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</si>
  <si>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</si>
  <si>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</si>
  <si>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</si>
  <si>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</si>
  <si>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</si>
  <si>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</si>
  <si>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</si>
  <si>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</si>
  <si>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</si>
  <si>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</si>
  <si>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</si>
  <si>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</si>
  <si>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</si>
  <si>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</si>
  <si>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</si>
  <si>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</si>
  <si>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</si>
  <si>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</si>
  <si>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</si>
  <si>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</si>
  <si>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</si>
  <si>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</si>
  <si>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</si>
  <si>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</si>
  <si>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</si>
  <si>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</si>
  <si>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</si>
  <si>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</si>
  <si>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</si>
  <si>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</si>
  <si>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</si>
  <si>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</si>
  <si>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</si>
  <si>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</si>
  <si>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</si>
  <si>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</si>
  <si>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</si>
  <si>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</si>
  <si>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</si>
  <si>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</si>
  <si>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</si>
  <si>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</si>
  <si>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</si>
  <si>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</si>
  <si>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</si>
  <si>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</si>
  <si>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</si>
  <si>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</si>
  <si>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</si>
  <si>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</si>
  <si>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</si>
  <si>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</si>
  <si>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</si>
  <si>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</si>
  <si>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</si>
  <si>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</si>
  <si>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</si>
  <si>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</si>
  <si>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</si>
  <si>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</si>
  <si>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</si>
  <si>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</si>
  <si>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</si>
  <si>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</si>
  <si>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</si>
  <si>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</si>
  <si>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</si>
  <si>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</si>
  <si>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</si>
  <si>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</si>
  <si>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</si>
  <si>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</si>
  <si>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</si>
  <si>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</si>
  <si>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</si>
  <si>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</si>
  <si>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</si>
  <si>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</si>
  <si>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</si>
  <si>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</si>
  <si>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</si>
  <si>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</si>
  <si>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</si>
  <si>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</si>
  <si>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</si>
  <si>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</si>
  <si>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</si>
  <si>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</si>
  <si>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</si>
  <si>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</si>
  <si>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</si>
  <si>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</si>
  <si>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</si>
  <si>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</si>
  <si>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</si>
  <si>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</si>
  <si>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</si>
  <si>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</si>
  <si>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</si>
  <si>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</si>
  <si>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</si>
  <si>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</si>
  <si>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</si>
  <si>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</si>
  <si>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</si>
  <si>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</si>
  <si>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</si>
  <si>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</si>
  <si>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</si>
  <si>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</si>
  <si>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</si>
  <si>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</si>
  <si>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</si>
  <si>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</si>
  <si>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</si>
  <si>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</si>
  <si>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</si>
  <si>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</si>
  <si>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</si>
  <si>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</si>
  <si>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</si>
  <si>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</si>
  <si>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</si>
  <si>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</si>
  <si>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</si>
  <si>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</si>
  <si>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</si>
  <si>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</si>
  <si>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</si>
  <si>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</si>
  <si>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</si>
  <si>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</si>
  <si>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</si>
  <si>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</si>
  <si>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</si>
  <si>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</si>
  <si>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</si>
  <si>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</si>
  <si>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</si>
  <si>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</si>
  <si>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</si>
  <si>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</si>
  <si>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</si>
  <si>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</si>
  <si>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</si>
  <si>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</si>
  <si>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</si>
  <si>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</si>
  <si>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</si>
  <si>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</si>
  <si>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</si>
  <si>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</si>
  <si>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</si>
  <si>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</si>
  <si>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</si>
  <si>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</si>
  <si>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</si>
  <si>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</si>
  <si>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</si>
  <si>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</si>
  <si>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</si>
  <si>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</si>
  <si>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</si>
  <si>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</si>
  <si>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</si>
  <si>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</si>
  <si>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</si>
  <si>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</si>
  <si>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</si>
  <si>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</si>
  <si>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</si>
  <si>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</si>
  <si>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</si>
  <si>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</si>
  <si>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</si>
  <si>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</si>
  <si>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</si>
  <si>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</si>
  <si>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</si>
  <si>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</si>
  <si>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</si>
  <si>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</si>
  <si>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</si>
  <si>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</si>
  <si>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</si>
  <si>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</si>
  <si>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</si>
  <si>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</si>
  <si>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</si>
  <si>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</si>
  <si>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</si>
  <si>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</si>
  <si>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</si>
  <si>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</si>
  <si>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</si>
  <si>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</si>
  <si>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</si>
  <si>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</si>
  <si>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</si>
  <si>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</si>
  <si>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</si>
  <si>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</si>
  <si>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</si>
  <si>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</si>
  <si>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</si>
  <si>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</si>
  <si>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</si>
  <si>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</si>
  <si>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</si>
  <si>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</si>
  <si>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</si>
  <si>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</si>
  <si>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</si>
  <si>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</si>
  <si>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</si>
  <si>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</si>
  <si>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</si>
  <si>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</si>
  <si>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</si>
  <si>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</si>
  <si>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</si>
  <si>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</si>
  <si>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</si>
  <si>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</si>
  <si>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</si>
  <si>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</si>
  <si>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</si>
  <si>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</si>
  <si>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</si>
  <si>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</si>
  <si>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</si>
  <si>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</si>
  <si>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</si>
  <si>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</si>
  <si>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</si>
  <si>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PCM-20251005-00001328</t>
  </si>
  <si>
    <t xml:space="preserve">ETA 30 min </t>
  </si>
  <si>
    <t>PCM-20251005-00001351</t>
  </si>
  <si>
    <t xml:space="preserve">ETA 90 min </t>
  </si>
  <si>
    <t>ETA 44 km</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</si>
  <si>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</si>
  <si>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</si>
  <si>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</si>
  <si>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</si>
  <si>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</si>
  <si>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</si>
  <si>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</si>
  <si>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</si>
  <si>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</si>
  <si>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</si>
  <si>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</si>
  <si>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</si>
  <si>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</si>
  <si>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</si>
  <si>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</si>
  <si>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</si>
  <si>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</si>
  <si>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TT-20251005-01479</t>
  </si>
  <si>
    <t xml:space="preserve">EM team need 30 min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</si>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</sst>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0" totalsRowShown="0" headerRowDxfId="157" dataDxfId="156" headerRowBorderDxfId="154" tableBorderDxfId="155" totalsRowBorderDxfId="153">
  <autoFilter ref="A1:CJ3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272.44094733796373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45935.38937326389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45935.38937326389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45935.38937326389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45935.38937326389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45935.38937326389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45935.38937326389</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45935.38937326389</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45935.38937326389</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45935.38937326389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45935.38937326389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45935.38937326389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45935.38937326389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45935.38937326389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45935.38937326389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45935.38937326389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45935.38937326389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45935.38937326389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45935.38937326389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45935.38937326389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45935.38937326389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45935.38937326389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45935.38937326389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45935.38937326389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45935.38937326389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45935.38937326389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45935.38937326389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45935.38937326389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45935.38937326389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45935.38937326389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45935.38937326389</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6129955D-10C2-46A4-A1E2-25603694E29A}"/>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0"/>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243.73759085647907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128.66228993055847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110.3895353009284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0.14121354166854871</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17550</v>
      </c>
      <c r="E7" s="131" t="s">
        <v>38964</v>
      </c>
      <c r="F7" s="132">
        <v>45935.357835648145</v>
      </c>
      <c r="G7" s="133">
        <f ca="1">IFERROR(NOW()-F7,"-")</f>
        <v>3.1537615745037328E-2</v>
      </c>
      <c r="H7" s="132">
        <v>45935.341168981482</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27558</v>
      </c>
      <c r="E8" s="131" t="s">
        <v>38964</v>
      </c>
      <c r="F8" s="132">
        <v>45935.368587962963</v>
      </c>
      <c r="G8" s="133">
        <f ca="1">IFERROR(NOW()-F8,"-")</f>
        <v>2.0785300926945638E-2</v>
      </c>
      <c r="H8" s="132">
        <v>45935.359560185185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R2</v>
      </c>
      <c r="C9" s="18"/>
      <c r="D9" s="18" t="s">
        <v>8470</v>
      </c>
      <c r="E9" s="131"/>
      <c r="F9" s="132"/>
      <c r="G9" s="133">
        <f ca="1">IFERROR(NOW()-F9,"-")</f>
        <v>45935.38937326389</v>
      </c>
      <c r="H9" s="132"/>
      <c r="I9" s="18" t="str">
        <f>IFERROR(VLOOKUP(D9,DB!A:F,6,0),"")</f>
        <v>SCECO</v>
      </c>
      <c r="J9" s="18" t="str">
        <f>IFERROR(VLOOKUP(D9,DB!A:G,7,0),"")</f>
        <v>Dead</v>
      </c>
      <c r="K9" s="19" t="s">
        <v>39058</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45935.38937326389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45935.38937326389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45935.38937326389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45935.38937326389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45935.38937326389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45935.38937326389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45935.38937326389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45935.38937326389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45935.38937326389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45935.38937326389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45935.38937326389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45935.38937326389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45935.38937326389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45935.38937326389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45935.38937326389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45935.38937326389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45935.38937326389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45935.38937326389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45935.38937326389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45935.38937326389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45935.38937326389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45935.38937326389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45935.38937326389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45935.38937326389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45935.38937326389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45935.38937326389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45935.38937326389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45935.38937326389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45935.38937326389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45935.38937326389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45935.38937326389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45935.38937326389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45935.38937326389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45935.38937326389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45935.38937326389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45935.38937326389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45935.38937326389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45935.38937326389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45935.38937326389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45935.38937326389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45935.38937326389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45935.38937326389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45935.38937326389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45935.38937326389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45935.38937326389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45935.38937326389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45935.38937326389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45935.38937326389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45935.38937326389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45935.38937326389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45935.38937326389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45935.38937326389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45935.38937326389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45935.38937326389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45935.38937326389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45935.38937326389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45935.38937326389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45935.38937326389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45935.38937326389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45935.38937326389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45935.38937326389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45935.38937326389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45935.38937326389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45935.38937326389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45935.38937326389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45935.38937326389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45935.38937326389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45935.38937326389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45935.38937326389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45935.38937326389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45935.38937326389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45935.38937326389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45935.38937326389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45935.38937326389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45935.38937326389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45935.38937326389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45935.38937326389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45935.38937326389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45935.38937326389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45935.38937326389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45935.38937326389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45935.38937326389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45935.38937326389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45935.38937326389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45935.38937326389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45935.38937326389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45935.38937326389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45935.38937326389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45935.38937326389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45935.38937326389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45935.38937326389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45935.38937326389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45935.38937326389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45935.38937326389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45935.38937326389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45935.38937326389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45935.38937326389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45935.38937326389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45935.38937326389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45935.38937326389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45935.38937326389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45935.38937326389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45935.38937326389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45935.38937326389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45935.38937326389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45935.38937326389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45935.38937326389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45935.38937326389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45935.38937326389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45935.38937326389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45935.38937326389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45935.38937326389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45935.38937326389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45935.38937326389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45935.38937326389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45935.38937326389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45935.38937326389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45935.38937326389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45935.38937326389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45935.38937326389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45935.38937326389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45935.38937326389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45935.38937326389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45935.38937326389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45935.38937326389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45935.38937326389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45935.38937326389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45935.38937326389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45935.38937326389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45935.38937326389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45935.38937326389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45935.38937326389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45935.38937326389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45935.38937326389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45935.38937326389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45935.38937326389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45935.38937326389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45935.38937326389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45935.38937326389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45935.38937326389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45935.38937326389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45935.38937326389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45935.38937326389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45935.38937326389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45935.38937326389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45935.38937326389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45935.38937326389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45935.38937326389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45935.38937326389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45935.38937326389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45935.38937326389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45935.38937326389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45935.38937326389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45935.38937326389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45935.38937326389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45935.38937326389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45935.38937326389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45935.38937326389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45935.38937326389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45935.38937326389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45935.38937326389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45935.38937326389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45935.38937326389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45935.38937326389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45935.38937326389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45935.38937326389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45935.38937326389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45935.38937326389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45935.38937326389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45935.38937326389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45935.38937326389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45935.38937326389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45935.38937326389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45935.38937326389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45935.38937326389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45935.38937326389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45935.38937326389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45935.38937326389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45935.38937326389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45935.38937326389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45935.38937326389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45935.38937326389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45935.38937326389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45935.38937326389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45935.38937326389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45935.38937326389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45935.38937326389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45935.38937326389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45935.38937326389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45935.38937326389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45935.38937326389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45935.38937326389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45935.38937326389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45935.38937326389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45935.38937326389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45935.38937326389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45935.38937326389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45935.38937326389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45935.38937326389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45935.38937326389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45935.38937326389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45935.38937326389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45935.38937326389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45935.38937326389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45935.38937326389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45935.38937326389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45935.38937326389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45935.38937326389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45935.38937326389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45935.38937326389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45935.38937326389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45935.38937326389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45935.38937326389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45935.38937326389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45935.38937326389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45935.38937326389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45935.38937326389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45935.38937326389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45935.38937326389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45935.38937326389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45935.38937326389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45935.38937326389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45935.38937326389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45935.38937326389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45935.38937326389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45935.38937326389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45935.38937326389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45935.38937326389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45935.38937326389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45935.38937326389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45935.38937326389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45935.38937326389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45935.38937326389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45935.38937326389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45935.38937326389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45935.38937326389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45935.38937326389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45935.38937326389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45935.38937326389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45935.38937326389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45935.38937326389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45935.38937326389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45935.38937326389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45935.38937326389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45935.38937326389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45935.38937326389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45935.38937326389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45935.38937326389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45935.38937326389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45935.38937326389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45935.38937326389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45935.38937326389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45935.38937326389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45935.38937326389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45935.38937326389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45935.38937326389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45935.38937326389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45935.38937326389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45935.38937326389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45935.38937326389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45935.38937326389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45935.38937326389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45935.38937326389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45935.38937326389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45935.38937326389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45935.38937326389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45935.38937326389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45935.38937326389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45935.38937326389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45935.38937326389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45935.38937326389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45935.38937326389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45935.38937326389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45935.38937326389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45935.38937326389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45935.38937326389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45935.38937326389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45935.38937326389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45935.38937326389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45935.38937326389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45935.38937326389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45935.38937326389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45935.38937326389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45935.38937326389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45935.38937326389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45935.38937326389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45935.38937326389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45935.38937326389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45935.38937326389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45935.38937326389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45935.38937326389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sheetData>
  <dataValidations count="2">
    <dataValidation allowBlank="1" showInputMessage="1" showErrorMessage="1" sqref="E1" xr:uid="{4D935161-CDD3-4592-B877-3FB59C99E142}"/>
    <dataValidation type="list" allowBlank="1" showInputMessage="1" showErrorMessage="1" sqref="E3:E3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39059</v>
      </c>
      <c r="B2" s="75" t="str">
        <f>IFERROR(VLOOKUP(D2,DB!A:K,11,0),"")</f>
        <v>R3</v>
      </c>
      <c r="C2" s="18">
        <v>1</v>
      </c>
      <c r="D2" s="18" t="s">
        <v>11543</v>
      </c>
      <c r="E2" s="18" t="s">
        <v>38964</v>
      </c>
      <c r="F2" s="142">
        <v>45935.374467592592</v>
      </c>
      <c r="G2" s="21">
        <f t="shared" ref="G2:G52" ca="1" si="0">IFERROR(NOW()-F2,"-")</f>
        <v>1.4905671298038214E-2</v>
      </c>
      <c r="H2" s="142">
        <v>45935.277465277781</v>
      </c>
      <c r="I2" s="19" t="str">
        <f>IFERROR(VLOOKUP(D2,DB!A:F,6,0),"")</f>
        <v>SCECO</v>
      </c>
      <c r="J2" s="18" t="str">
        <f>IFERROR(VLOOKUP(D2,DB!A:G,7,0),"")</f>
        <v>Weak</v>
      </c>
      <c r="K2" s="50" t="s">
        <v>39060</v>
      </c>
      <c r="L2" s="23" t="str">
        <f>IFERROR(VLOOKUP(D2,DB!A:I,9,0),"")</f>
        <v>Latis</v>
      </c>
    </row>
    <row r="3" spans="1:13" ht="15" customHeight="1">
      <c r="A3" s="19"/>
      <c r="B3" s="75" t="str">
        <f>IFERROR(VLOOKUP(D3,DB!A:K,11,0),"")</f>
        <v/>
      </c>
      <c r="C3" s="18"/>
      <c r="D3" s="18"/>
      <c r="E3" s="18"/>
      <c r="F3" s="20"/>
      <c r="G3" s="21">
        <f t="shared" ca="1" si="0"/>
        <v>45935.38937326389</v>
      </c>
      <c r="H3" s="22"/>
      <c r="I3" s="19" t="str">
        <f>IFERROR(VLOOKUP(D3,DB!A:F,6,0),"")</f>
        <v/>
      </c>
      <c r="J3" s="18" t="str">
        <f>IFERROR(VLOOKUP(D3,DB!A:G,7,0),"")</f>
        <v/>
      </c>
      <c r="K3" s="50"/>
      <c r="L3" s="23" t="str">
        <f>IFERROR(VLOOKUP(D3,DB!A:I,9,0),"")</f>
        <v/>
      </c>
    </row>
    <row r="4" spans="1:13" ht="15" customHeight="1">
      <c r="A4" s="19"/>
      <c r="B4" s="75" t="str">
        <f>IFERROR(VLOOKUP(D4,DB!A:K,11,0),"")</f>
        <v>R3</v>
      </c>
      <c r="C4" s="18"/>
      <c r="D4" s="18" t="s">
        <v>23651</v>
      </c>
      <c r="E4" s="18"/>
      <c r="F4" s="20"/>
      <c r="G4" s="21">
        <f t="shared" ca="1" si="0"/>
        <v>45935.38937326389</v>
      </c>
      <c r="H4" s="22"/>
      <c r="I4" s="19" t="str">
        <f>IFERROR(VLOOKUP(D4,DB!A:F,6,0),"")</f>
        <v>SCECO</v>
      </c>
      <c r="J4" s="18" t="str">
        <f>IFERROR(VLOOKUP(D4,DB!A:G,7,0),"")</f>
        <v>Dead</v>
      </c>
      <c r="K4" s="50"/>
      <c r="L4" s="23" t="str">
        <f>IFERROR(VLOOKUP(D4,DB!A:I,9,0),"")</f>
        <v>Latis</v>
      </c>
    </row>
    <row r="5" spans="1:13" ht="15" customHeight="1">
      <c r="A5" s="19"/>
      <c r="B5" s="75" t="str">
        <f>IFERROR(VLOOKUP(D5,DB!A:K,11,0),"")</f>
        <v/>
      </c>
      <c r="C5" s="18"/>
      <c r="D5" s="18"/>
      <c r="E5" s="18"/>
      <c r="F5" s="20"/>
      <c r="G5" s="21">
        <f t="shared" ca="1" si="0"/>
        <v>45935.38937326389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45935.38937326389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45935.38937326389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45935.38937326389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45935.38937326389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45935.38937326389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45935.38937326389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45935.38937326389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45935.38937326389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45935.38937326389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45935.38937326389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45935.38937326389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45935.38937326389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45935.38937326389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45935.38937326389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45935.38937326389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45935.38937326389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45935.38937326389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45935.38937326389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45935.38937326389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45935.38937326389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45935.38937326389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45935.38937326389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45935.38937326389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45935.38937326389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45935.38937326389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45935.38937326389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45935.38937326389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45935.38937326389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45935.38937326389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45935.38937326389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45935.38937326389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45935.38937326389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45935.38937326389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45935.38937326389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45935.38937326389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45935.38937326389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45935.38937326389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45935.38937326389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45935.38937326389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45935.38937326389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45935.38937326389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45935.38937326389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45935.38937326389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45935.38937326389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45935.38937326389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45935.38937326389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45935.38937326389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45935.38937326389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45935.38937326389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45935.38937326389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45935.38937326389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45935.38937326389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45935.38937326389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45935.38937326389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45935.38937326389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45935.38937326389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45935.38937326389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45935.38937326389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45935.38937326389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45935.38937326389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45935.38937326389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45935.38937326389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45935.38937326389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45935.38937326389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45935.38937326389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45935.38937326389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45935.38937326389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45935.38937326389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45935.38937326389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45935.38937326389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45935.38937326389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45935.38937326389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45935.38937326389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45935.38937326389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45935.38937326389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45935.38937326389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45935.38937326389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45935.38937326389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45935.38937326389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45935.38937326389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45935.38937326389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45935.38937326389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45935.38937326389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45935.38937326389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45935.38937326389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45935.38937326389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45935.38937326389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45935.38937326389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45935.38937326389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45935.38937326389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45935.38937326389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45935.38937326389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45935.38937326389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45935.38937326389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45935.38937326389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45935.38937326389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45935.38937326389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45935.38937326389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45935.38937326389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45935.38937326389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45935.38937326389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45935.38937326389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45935.38937326389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45935.38937326389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45935.38937326389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45935.38937326389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45935.38937326389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45935.38937326389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45935.38937326389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45935.38937326389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45935.38937326389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45935.38937326389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45935.38937326389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45935.38937326389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45935.38937326389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45935.38937326389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45935.38937326389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45935.38937326389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45935.38937326389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45935.38937326389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45935.38937326389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45935.38937326389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45935.38937326389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45935.38937326389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45935.38937326389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45935.38937326389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45935.38937326389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45935.38937326389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45935.38937326389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45935.38937326389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45935.38937326389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45935.38937326389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45935.38937326389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45935.38937326389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45935.38937326389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45935.38937326389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45935.38937326389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45935.38937326389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45935.38937326389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45935.38937326389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45935.38937326389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45935.38937326389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45935.38937326389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45935.38937326389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45935.38937326389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45935.38937326389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45935.38937326389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45935.38937326389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45935.38937326389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45935.38937326389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45935.38937326389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45935.38937326389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45935.38937326389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45935.38937326389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45935.38937326389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45935.38937326389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45935.38937326389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45935.38937326389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45935.38937326389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45935.38937326389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45935.38937326389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45935.38937326389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45935.38937326389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45935.38937326389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45935.38937326389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45935.38937326389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45935.38937326389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45935.38937326389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45935.38937326389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45935.38937326389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45935.38937326389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45935.38937326389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45935.38937326389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45935.38937326389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45935.38937326389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45935.38937326389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45935.38937326389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45935.38937326389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45935.38937326389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45935.38937326389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45935.38937326389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45935.38937326389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45935.38937326389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45935.38937326389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45935.38937326389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45935.38937326389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45935.38937326389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45935.38937326389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45935.38937326389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45935.38937326389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45935.38937326389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45935.38937326389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45935.38937326389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45935.38937326389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45935.38937326389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45935.38937326389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45935.38937326389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45935.38937326389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45935.38937326389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45935.38937326389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45935.38937326389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45935.38937326389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45935.38937326389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45935.38937326389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45935.38937326389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45935.38937326389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45935.38937326389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45935.38937326389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45935.38937326389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45935.38937326389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45935.38937326389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45935.38937326389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45935.38937326389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45935.38937326389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45935.38937326389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45935.38937326389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45935.38937326389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45935.38937326389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45935.38937326389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45935.38937326389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45935.38937326389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45935.38937326389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45935.38937326389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45935.38937326389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45935.38937326389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45935.38937326389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45935.38937326389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45935.38937326389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45935.38937326389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45935.38937326389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45935.38937326389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45935.38937326389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45935.38937326389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45935.38937326389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45935.38937326389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45935.38937326389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45935.38937326389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45935.38937326389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45935.38937326389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45935.38937326389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45935.38937326389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45935.38937326389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45935.38937326389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45935.38937326389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45935.38937326389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45935.38937326389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45935.38937326389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45935.38937326389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45935.38937326389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45935.38937326389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45935.38937326389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45935.38937326389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45935.38937326389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45935.38937326389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45935.38937326389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45935.38937326389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45935.38937326389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45935.38937326389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45935.38937326389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45935.38937326389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45935.38937326389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45935.38937326389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45935.38937326389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45935.38937326389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45935.38937326389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45935.38937326389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45935.38937326389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45935.38937326389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45935.38937326389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45935.38937326389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45935.38937326389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45935.38937326389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45935.38937326389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45935.38937326389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45935.38937326389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45935.38937326389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45935.38937326389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45935.38937326389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45935.38937326389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45935.38937326389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45935.38937326389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45935.38937326389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45935.38937326389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45935.38937326389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45935.38937326389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45935.38937326389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45935.38937326389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45935.38937326389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45935.38937326389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45935.38937326389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45935.38937326389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45935.38937326389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45935.38937326389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45935.38937326389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45935.38937326389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45935.38937326389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45935.38937326389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45935.38937326389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45935.38937326389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45935.38937326389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45935.38937326389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45935.38937326389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45935.38937326389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45935.38937326389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45935.38937326389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45935.38937326389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45935.38937326389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45935.38937326389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45935.38937326389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45935.38937326389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45935.38937326389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45935.38937326389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45935.38937326389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45935.38937326389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45935.38937326389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45935.38937326389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45935.38937326389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45935.38937326389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45935.38937326389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45935.38937326389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45935.38937326389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45935.38937326389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45935.38937326389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45935.38937326389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45935.38937326389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45935.38937326389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45935.38937326389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45935.38937326389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45935.38937326389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45935.38937326389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45935.38937326389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45935.38937326389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45935.38937326389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45935.38937326389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45935.38937326389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45935.38937326389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45935.38937326389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45935.38937326389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45935.38937326389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45935.38937326389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45935.38937326389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45935.38937326389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45935.38937326389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45935.38937326389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45935.38937326389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45935.38937326389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45935.38937326389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45935.38937326389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45935.38937326389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45935.38937326389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45935.38937326389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45935.38937326389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45935.38937326389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45935.38937326389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45935.38937326389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45935.38937326389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45935.38937326389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45935.38937326389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45935.38937326389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45935.38937326389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45935.38937326389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45935.38937326389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45935.38937326389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45935.38937326389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45935.38937326389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45935.38937326389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45935.38937326389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45935.38937326389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45935.38937326389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45935.38937326389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45935.38937326389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45935.38937326389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45935.38937326389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45935.38937326389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45935.38937326389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45935.38937326389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45935.38937326389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45935.38937326389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45935.38937326389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45935.38937326389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45935.38937326389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45935.38937326389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45935.38937326389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45935.38937326389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45935.38937326389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45935.38937326389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45935.38937326389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45935.38937326389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45935.38937326389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45935.38937326389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45935.38937326389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45935.38937326389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45935.38937326389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45935.38937326389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45935.38937326389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45935.38937326389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45935.38937326389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45935.38937326389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45935.38937326389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45935.38937326389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45935.38937326389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45935.38937326389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45935.38937326389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45935.38937326389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45935.38937326389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45935.38937326389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45935.38937326389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45935.38937326389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45935.38937326389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45935.38937326389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45935.38937326389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45935.38937326389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45935.38937326389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45935.38937326389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45935.38937326389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45935.38937326389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45935.38937326389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45935.38937326389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45935.38937326389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45935.38937326389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45935.38937326389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45935.38937326389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45935.38937326389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45935.38937326389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45935.38937326389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45935.38937326389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45935.38937326389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45935.38937326389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45935.38937326389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45935.38937326389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45935.38937326389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45935.38937326389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45935.38937326389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45935.38937326389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45935.38937326389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45935.38937326389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45935.38937326389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45935.38937326389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45935.38937326389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45935.38937326389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45935.38937326389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45935.38937326389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45935.38937326389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45935.38937326389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45935.38937326389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45935.38937326389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45935.38937326389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45935.38937326389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45935.38937326389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45935.38937326389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45935.38937326389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45935.38937326389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45935.38937326389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45935.38937326389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45935.38937326389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45935.38937326389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45935.38937326389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45935.38937326389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45935.38937326389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45935.38937326389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45935.38937326389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45935.38937326389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45935.38937326389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45935.38937326389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45935.38937326389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45935.38937326389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45935.38937326389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45935.38937326389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45935.38937326389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45935.38937326389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45935.38937326389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45935.38937326389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45935.38937326389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45935.38937326389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45935.38937326389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45935.38937326389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45935.38937326389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45935.38937326389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45935.38937326389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45935.38937326389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45935.38937326389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45935.38937326389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45935.38937326389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45935.38937326389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45935.38937326389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45935.38937326389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45935.38937326389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45935.38937326389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45935.38937326389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45935.38937326389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45935.38937326389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45935.38937326389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45935.38937326389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45935.38937326389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45935.38937326389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45935.38937326389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45935.38937326389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45935.38937326389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45935.38937326389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45935.38937326389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45935.38937326389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45935.38937326389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45935.38937326389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45935.38937326389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45935.38937326389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45935.38937326389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45935.38937326389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45935.38937326389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45935.38937326389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45935.38937326389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45935.38937326389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45935.38937326389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45935.38937326389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45935.38937326389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45935.38937326389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45935.38937326389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45935.38937326389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45935.38937326389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45935.38937326389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45935.38937326389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45935.38937326389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45935.38937326389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45935.38937326389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45935.38937326389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45935.38937326389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45935.38937326389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45935.38937326389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45935.38937326389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45935.38937326389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45935.38937326389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45935.38937326389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45935.38937326389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45935.38937326389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45935.38937326389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45935.38937326389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45935.38937326389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45935.38937326389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45935.38937326389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45935.38937326389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45935.38937326389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45935.38937326389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45935.38937326389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45935.38937326389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45935.38937326389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45935.38937326389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45935.38937326389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45935.38937326389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45935.38937326389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45935.38937326389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45935.38937326389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45935.38937326389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45935.38937326389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45935.38937326389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45935.38937326389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45935.38937326389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45935.38937326389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45935.38937326389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45935.38937326389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45935.38937326389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45935.38937326389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45935.38937326389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45935.38937326389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45935.38937326389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45935.38937326389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45935.38937326389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45935.38937326389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45935.38937326389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45935.38937326389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45935.38937326389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45935.38937326389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45935.38937326389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45935.38937326389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45935.38937326389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45935.38937326389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45935.38937326389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45935.38937326389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45935.38937326389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45935.38937326389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45935.38937326389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45935.38937326389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45935.38937326389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45935.38937326389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45935.38937326389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45935.38937326389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45935.38937326389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45935.38937326389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45935.38937326389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45935.38937326389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45935.38937326389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45935.38937326389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45935.38937326389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45935.38937326389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45935.38937326389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45935.38937326389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45935.38937326389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45935.38937326389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45935.38937326389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45935.38937326389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45935.38937326389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45935.38937326389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45935.38937326389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45935.38937326389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45935.38937326389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45935.38937326389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45935.38937326389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45935.38937326389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45935.38937326389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45935.38937326389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45935.38937326389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45935.38937326389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45935.38937326389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45935.38937326389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45935.38937326389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45935.38937326389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45935.38937326389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45935.38937326389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45935.38937326389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45935.38937326389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45935.38937326389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45935.38937326389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45935.38937326389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45935.38937326389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45935.38937326389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45935.38937326389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45935.38937326389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45935.38937326389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45935.38937326389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45935.38937326389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45935.38937326389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45935.38937326389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45935.38937326389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45935.38937326389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45935.38937326389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45935.38937326389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45935.38937326389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45935.38937326389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45935.38937326389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45935.38937326389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45935.38937326389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45935.38937326389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45935.38937326389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45935.38937326389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45935.38937326389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45935.38937326389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45935.38937326389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45935.38937326389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45935.38937326389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45935.38937326389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45935.38937326389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45935.38937326389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45935.38937326389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45935.38937326389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45935.38937326389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45935.38937326389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45935.38937326389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45935.38937326389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45935.38937326389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45935.38937326389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45935.38937326389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45935.38937326389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45935.38937326389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45935.38937326389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45935.38937326389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45935.38937326389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45935.38937326389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45935.38937326389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45935.38937326389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45935.38937326389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45935.38937326389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45935.38937326389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45935.38937326389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45935.38937326389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45935.38937326389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45935.38937326389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45935.38937326389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45935.38937326389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45935.38937326389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45935.38937326389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45935.38937326389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45935.38937326389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45935.38937326389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45935.38937326389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45935.38937326389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45935.38937326389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45935.38937326389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45935.38937326389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45935.38937326389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45935.38937326389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45935.38937326389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45935.38937326389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45935.38937326389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45935.38937326389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45935.38937326389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45935.38937326389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45935.38937326389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45935.38937326389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45935.38937326389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45935.38937326389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45935.38937326389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45935.38937326389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45935.38937326389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45935.38937326389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45935.38937326389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45935.38937326389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45935.38937326389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45935.38937326389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45935.38937326389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45935.38937326389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45935.38937326389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45935.38937326389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45935.38937326389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45935.38937326389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45935.38937326389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45935.38937326389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45935.38937326389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45935.38937326389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45935.38937326389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45935.38937326389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45935.38937326389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45935.38937326389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45935.38937326389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45935.38937326389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45935.38937326389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45935.38937326389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45935.38937326389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45935.38937326389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45935.38937326389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45935.38937326389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45935.38937326389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45935.38937326389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45935.38937326389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45935.38937326389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45935.38937326389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45935.38937326389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45935.38937326389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45935.38937326389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45935.38937326389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45935.38937326389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45935.38937326389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45935.38937326389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45935.38937326389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45935.38937326389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45935.38937326389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45935.38937326389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45935.38937326389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45935.38937326389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45935.38937326389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45935.38937326389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45935.38937326389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45935.38937326389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45935.38937326389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45935.38937326389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45935.38937326389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45935.38937326389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45935.38937326389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45935.38937326389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45935.38937326389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45935.38937326389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45935.38937326389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45935.38937326389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45935.38937326389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45935.38937326389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45935.38937326389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45935.38937326389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45935.38937326389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45935.38937326389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45935.38937326389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45935.38937326389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45935.38937326389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45935.38937326389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45935.38937326389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45935.38937326389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45935.38937326389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45935.38937326389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45935.38937326389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45935.38937326389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45935.38937326389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45935.38937326389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45935.38937326389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45935.38937326389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45935.38937326389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45935.38937326389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45935.38937326389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45935.38937326389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45935.38937326389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45935.38937326389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45935.38937326389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45935.38937326389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45935.38937326389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45935.38937326389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45935.38937326389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45935.38937326389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45935.38937326389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45935.38937326389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45935.38937326389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45935.38937326389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45935.38937326389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45935.38937326389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45935.38937326389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45935.38937326389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45935.38937326389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45935.38937326389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45935.38937326389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45935.38937326389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45935.38937326389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45935.38937326389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45935.38937326389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45935.38937326389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45935.38937326389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45935.38937326389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45935.38937326389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45935.38937326389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45935.38937326389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45935.38937326389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45935.38937326389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45935.38937326389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45935.38937326389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45935.38937326389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45935.38937326389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45935.38937326389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45935.38937326389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45935.38937326389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45935.38937326389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45935.38937326389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45935.38937326389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45935.38937326389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45935.38937326389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45935.38937326389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45935.38937326389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45935.38937326389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45935.38937326389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45935.38937326389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45935.38937326389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45935.38937326389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45935.38937326389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45935.38937326389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45935.38937326389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45935.38937326389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45935.38937326389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45935.38937326389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45935.38937326389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45935.38937326389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45935.38937326389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45935.38937326389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45935.38937326389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45935.38937326389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45935.38937326389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45935.38937326389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45935.38937326389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45935.38937326389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45935.38937326389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45935.38937326389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45935.38937326389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45935.38937326389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45935.38937326389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45935.38937326389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45935.38937326389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45935.38937326389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45935.38937326389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45935.38937326389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45935.38937326389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45935.38937326389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45935.38937326389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45935.38937326389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45935.38937326389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45935.38937326389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45935.38937326389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45935.38937326389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45935.38937326389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45935.38937326389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45935.38937326389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45935.38937326389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45935.38937326389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45935.38937326389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45935.38937326389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45935.38937326389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45935.38937326389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45935.38937326389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45935.38937326389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45935.38937326389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45935.38937326389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45935.38937326389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45935.38937326389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45935.38937326389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45935.38937326389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45935.38937326389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45935.38937326389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45935.38937326389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45935.38937326389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45935.38937326389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45935.38937326389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45935.38937326389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45935.38937326389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45935.38937326389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45935.38937326389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45935.38937326389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45935.38937326389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45935.38937326389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45935.38937326389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45935.38937326389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45935.38937326389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45935.38937326389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45935.38937326389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45935.38937326389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45935.38937326389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45935.38937326389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45935.38937326389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45935.38937326389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45935.38937326389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45935.38937326389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45935.38937326389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45935.38937326389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45935.38937326389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45935.38937326389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45935.38937326389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45935.38937326389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45935.38937326389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45935.38937326389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45935.38937326389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45935.38937326389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45935.38937326389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45935.38937326389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45935.38937326389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45935.38937326389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45935.38937326389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45935.38937326389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45935.38937326389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45935.38937326389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45935.38937326389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45935.38937326389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45935.38937326389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45935.38937326389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45935.38937326389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45935.38937326389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45935.38937326389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45935.38937326389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45935.38937326389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45935.38937326389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45935.38937326389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45935.38937326389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45935.38937326389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45935.38937326389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45935.38937326389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45935.38937326389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45935.38937326389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45935.38937326389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45935.38937326389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45935.38937326389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45935.38937326389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45935.38937326389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45935.38937326389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45935.38937326389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45935.38937326389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45935.38937326389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45935.38937326389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45935.38937326389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45935.38937326389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45935.38937326389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45935.38937326389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45935.38937326389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45935.38937326389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45935.38937326389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45935.38937326389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45935.38937326389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45935.38937326389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45935.38937326389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45935.38937326389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45935.38937326389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45935.38937326389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45935.38937326389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45935.38937326389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45935.38937326389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45935.38937326389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45935.38937326389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45935.38937326389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45935.38937326389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45935.38937326389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45935.38937326389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45935.38937326389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45935.38937326389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45935.38937326389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45935.38937326389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45935.38937326389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45935.38937326389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45935.38937326389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45935.38937326389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45935.38937326389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45935.38937326389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45935.38937326389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45935.38937326389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45935.38937326389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45935.38937326389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45935.38937326389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45935.38937326389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45935.38937326389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45935.38937326389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45935.38937326389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45935.38937326389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45935.38937326389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45935.38937326389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45935.38937326389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45935.38937326389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45935.38937326389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45935.38937326389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45935.38937326389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45935.38937326389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45935.38937326389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45935.38937326389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45935.38937326389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45935.38937326389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45935.38937326389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45935.38937326389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45935.38937326389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45935.38937326389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45935.38937326389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45935.38937326389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45935.38937326389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45935.38937326389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45935.38937326389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45935.38937326389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45935.38937326389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45935.38937326389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45935.38937326389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45935.38937326389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45935.38937326389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45935.38937326389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45935.38937326389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45935.38937326389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45935.38937326389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45935.38937326389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45935.38937326389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45935.38937326389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45935.38937326389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45935.38937326389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45935.38937326389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45935.38937326389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45935.38937326389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45935.38937326389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45935.38937326389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45935.38937326389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45935.38937326389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45935.38937326389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45935.38937326389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45935.38937326389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45935.38937326389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45935.38937326389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45935.38937326389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45935.38937326389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45935.38937326389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45935.38937326389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45935.38937326389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45935.38937326389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45935.38937326389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45935.38937326389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45935.38937326389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45935.38937326389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45935.38937326389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45935.38937326389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45935.38937326389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45935.38937326389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45935.38937326389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45935.38937326389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45935.38937326389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45935.38937326389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45935.38937326389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45935.38937326389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45935.38937326389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45935.38937326389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45935.38937326389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45935.38937326389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45935.38937326389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45935.38937326389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45935.38937326389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45935.38937326389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45935.38937326389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45935.38937326389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45935.38937326389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45935.38937326389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45935.38937326389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45935.38937326389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45935.38937326389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45935.38937326389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45935.38937326389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45935.38937326389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45935.38937326389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45935.38937326389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45935.38937326389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45935.38937326389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45935.38937326389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45935.38937326389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45935.38937326389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45935.38937326389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45935.38937326389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45935.38937326389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45935.38937326389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45935.38937326389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45935.38937326389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45935.38937326389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45935.38937326389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45935.38937326389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45935.38937326389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45935.38937326389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45935.38937326389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45935.38937326389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45935.38937326389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45935.38937326389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45935.38937326389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45935.38937326389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45935.38937326389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45935.38937326389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45935.38937326389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45935.38937326389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45935.38937326389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45935.38937326389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45935.38937326389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45935.38937326389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45935.38937326389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45935.38937326389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45935.38937326389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45935.38937326389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45935.38937326389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45935.38937326389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45935.38937326389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45935.38937326389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45935.38937326389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45935.38937326389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45935.38937326389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45935.38937326389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45935.38937326389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45935.38937326389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45935.38937326389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45935.38937326389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45935.38937326389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45935.38937326389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45935.38937326389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45935.38937326389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45935.38937326389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45935.38937326389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45935.38937326389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45935.38937326389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45935.38937326389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45935.38937326389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45935.38937326389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45935.38937326389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45935.38937326389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45935.38937326389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45935.38937326389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45935.38937326389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45935.38937326389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45935.38937326389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45935.38937326389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45935.38937326389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45935.38937326389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45935.38937326389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45935.38937326389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45935.38937326389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45935.38937326389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45935.38937326389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45935.38937326389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45935.38937326389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45935.38937326389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45935.38937326389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45935.38937326389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45935.38937326389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45935.38937326389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45935.38937326389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45935.38937326389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45935.38937326389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45935.38937326389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45935.38937326389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45935.38937326389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45935.38937326389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45935.38937326389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45935.38937326389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45935.38937326389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45935.38937326389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45935.38937326389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45935.38937326389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45935.38937326389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45935.38937326389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45935.38937326389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45935.38937326389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45935.38937326389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45935.38937326389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45935.38937326389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45935.38937326389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45935.38937326389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45935.38937326389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45935.38937326389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45935.38937326389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45935.38937326389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45935.38937326389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45935.38937326389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45935.38937326389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45935.38937326389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45935.38937326389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45935.38937326389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45935.38937326389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45935.38937326389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45935.38937326389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45935.38937326389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45935.38937326389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45935.38937326389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45935.38937326389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45935.38937326389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45935.38937326389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45935.38937326389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45935.38937326389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45935.38937326389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45935.38937326389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45935.38937326389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45935.38937326389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45935.38937326389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45935.38937326389</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231.90865567129367</v>
      </c>
      <c r="H2" s="113">
        <v>45703.474768518521</v>
      </c>
      <c r="I2" s="110" t="str">
        <f>IFERROR(VLOOKUP(D2,DB!A:F,6,0),"")</f>
        <v>SCECO</v>
      </c>
      <c r="J2" s="110" t="str">
        <f>IFERROR(VLOOKUP(D2,DB!A:G,7,0),"")</f>
        <v>Dead</v>
      </c>
      <c r="K2" s="115" t="s">
        <v>39062</v>
      </c>
      <c r="L2" s="107" t="str">
        <f>IFERROR(VLOOKUP(D2,DB!A:I,9,0),"")</f>
        <v>Latis</v>
      </c>
    </row>
    <row r="3" spans="1:16" ht="33.75" customHeight="1">
      <c r="A3" s="110" t="s">
        <v>39063</v>
      </c>
      <c r="B3" s="110" t="str">
        <f>IFERROR(VLOOKUP(D3,DB!A:K,11,0),"")</f>
        <v>R4</v>
      </c>
      <c r="C3" s="111">
        <v>2</v>
      </c>
      <c r="D3" s="107" t="s">
        <v>39064</v>
      </c>
      <c r="E3" s="112" t="s">
        <v>38964</v>
      </c>
      <c r="F3" s="113">
        <v>45930.890277777777</v>
      </c>
      <c r="G3" s="114">
        <f ca="1">IFERROR(NOW()-F3,"")</f>
        <v>4.4990954861132195</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1</v>
      </c>
      <c r="D4" s="107" t="s">
        <v>34306</v>
      </c>
      <c r="E4" s="112" t="s">
        <v>38964</v>
      </c>
      <c r="F4" s="113">
        <v>45934.995312500003</v>
      </c>
      <c r="G4" s="114">
        <f ca="1">IFERROR(NOW()-F4,"")</f>
        <v>0.3940607638869551</v>
      </c>
      <c r="H4" s="113">
        <v>45934.989328703705</v>
      </c>
      <c r="I4" s="110" t="str">
        <f>IFERROR(VLOOKUP(D4,DB!A:F,6,0),"")</f>
        <v>SCECO</v>
      </c>
      <c r="J4" s="110" t="str">
        <f>IFERROR(VLOOKUP(D4,DB!A:G,7,0),"")</f>
        <v>Dead</v>
      </c>
      <c r="K4" s="115" t="s">
        <v>39067</v>
      </c>
      <c r="L4" s="107" t="str">
        <f>IFERROR(VLOOKUP(D4,DB!A:I,9,0),"")</f>
        <v>Latis</v>
      </c>
    </row>
    <row r="5" spans="1:16" ht="15" customHeight="1">
      <c r="A5" s="110" t="s">
        <v>39068</v>
      </c>
      <c r="B5" s="110" t="str">
        <f>IFERROR(VLOOKUP(D5,DB!A:K,11,0),"")</f>
        <v>R4</v>
      </c>
      <c r="C5" s="111">
        <v>2</v>
      </c>
      <c r="D5" s="107" t="s">
        <v>25891</v>
      </c>
      <c r="E5" s="112" t="s">
        <v>38964</v>
      </c>
      <c r="F5" s="113">
        <v>45935.156944444447</v>
      </c>
      <c r="G5" s="114">
        <f ca="1">IFERROR(NOW()-F5,"")</f>
        <v>0.23242881944315741</v>
      </c>
      <c r="H5" s="113">
        <v>45935.07104166667</v>
      </c>
      <c r="I5" s="110" t="str">
        <f>IFERROR(VLOOKUP(D5,DB!A:F,6,0),"")</f>
        <v>Generator-SG</v>
      </c>
      <c r="J5" s="110" t="str">
        <f>IFERROR(VLOOKUP(D5,DB!A:G,7,0),"")</f>
        <v>Good</v>
      </c>
      <c r="K5" s="115" t="s">
        <v>39069</v>
      </c>
      <c r="L5" s="107" t="str">
        <f>IFERROR(VLOOKUP(D5,DB!A:I,9,0),"")</f>
        <v>Latis</v>
      </c>
    </row>
    <row r="6" spans="1:16" ht="15" customHeight="1">
      <c r="A6" s="110" t="s">
        <v>39070</v>
      </c>
      <c r="B6" s="110" t="str">
        <f>IFERROR(VLOOKUP(D6,DB!A:K,11,0),"")</f>
        <v>R4</v>
      </c>
      <c r="C6" s="111">
        <v>1</v>
      </c>
      <c r="D6" s="107" t="s">
        <v>28333</v>
      </c>
      <c r="E6" s="112" t="s">
        <v>38964</v>
      </c>
      <c r="F6" s="113">
        <v>45935.321701388886</v>
      </c>
      <c r="G6" s="114">
        <f ca="1">IFERROR(NOW()-F6,"")</f>
        <v>6.767187500372529E-2</v>
      </c>
      <c r="H6" s="113">
        <v>45935.315972222219</v>
      </c>
      <c r="I6" s="110" t="str">
        <f>IFERROR(VLOOKUP(D6,DB!A:F,6,0),"")</f>
        <v>SCECO</v>
      </c>
      <c r="J6" s="110" t="str">
        <f>IFERROR(VLOOKUP(D6,DB!A:G,7,0),"")</f>
        <v>Dead</v>
      </c>
      <c r="K6" s="115" t="s">
        <v>39071</v>
      </c>
      <c r="L6" s="107" t="str">
        <f>IFERROR(VLOOKUP(D6,DB!A:I,9,0),"")</f>
        <v>Latis</v>
      </c>
    </row>
    <row r="7" spans="1:16" ht="15" customHeight="1">
      <c r="A7" s="110"/>
      <c r="B7" s="110" t="str">
        <f>IFERROR(VLOOKUP(D7,DB!A:K,11,0),"")</f>
        <v/>
      </c>
      <c r="C7" s="111"/>
      <c r="D7" s="107"/>
      <c r="E7" s="112"/>
      <c r="F7" s="113"/>
      <c r="G7" s="114">
        <f ca="1">IFERROR(NOW()-F7,"")</f>
        <v>45935.38937326389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45935.38937326389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45935.38937326389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45935.38937326389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45935.38937326389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45935.38937326389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45935.38937326389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45935.38937326389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45935.38937326389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45935.38937326389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45935.38937326389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45935.38937326389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45935.38937326389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45935.38937326389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45935.38937326389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45935.38937326389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45935.38937326389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45935.38937326389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45935.38937326389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45935.38937326389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45935.38937326389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45935.38937326389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45935.38937326389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45935.38937326389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45935.38937326389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45935.38937326389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45935.38937326389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45935.38937326389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45935.38937326389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45935.38937326389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45935.38937326389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45935.38937326389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45935.38937326389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45935.38937326389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45935.38937326389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45935.38937326389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45935.38937326389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45935.38937326389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45935.38937326389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45935.38937326389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45935.38937326389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45935.38937326389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45935.38937326389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45935.38937326389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45935.38937326389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45935.38937326389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45935.38937326389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45935.38937326389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45935.38937326389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45935.38937326389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45935.38937326389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45935.38937326389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45935.38937326389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45935.38937326389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45935.38937326389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45935.38937326389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45935.38937326389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45935.38937326389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45935.38937326389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45935.38937326389</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43.557313078701554</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39043</v>
      </c>
      <c r="F3" s="38">
        <v>45926.188877314817</v>
      </c>
      <c r="G3" s="39">
        <f ca="1">IFERROR(NOW()-F3,"-")</f>
        <v>9.200495949073229</v>
      </c>
      <c r="H3" s="38">
        <v>45926.158159722225</v>
      </c>
      <c r="I3" s="37" t="str">
        <f>IFERROR(VLOOKUP(D3,DB!A:F,6,0),"")</f>
        <v>SCECO</v>
      </c>
      <c r="J3" s="37" t="str">
        <f>IFERROR(VLOOKUP(D3,DB!A:G,7,0),"")</f>
        <v>Good</v>
      </c>
      <c r="K3" s="37" t="s">
        <v>39075</v>
      </c>
      <c r="L3" s="37" t="str">
        <f>IFERROR(VLOOKUP(D3,DB!A:I,9,0),"")</f>
        <v>Latis</v>
      </c>
      <c r="M3" s="136"/>
    </row>
    <row r="4" spans="1:13" ht="15">
      <c r="A4" s="37" t="s">
        <v>39076</v>
      </c>
      <c r="B4" s="37" t="str">
        <f>IFERROR(VLOOKUP(D4,DB!A:K,11,0),"")</f>
        <v>R5</v>
      </c>
      <c r="C4" s="37"/>
      <c r="D4" s="37" t="s">
        <v>30538</v>
      </c>
      <c r="E4" s="37" t="s">
        <v>39043</v>
      </c>
      <c r="F4" s="38" t="s">
        <v>24</v>
      </c>
      <c r="G4" s="39" t="str">
        <f ca="1">IFERROR(NOW()-F4,"-")</f>
        <v>-</v>
      </c>
      <c r="H4" s="38">
        <v>45935.383125</v>
      </c>
      <c r="I4" s="37" t="str">
        <f>IFERROR(VLOOKUP(D4,DB!A:F,6,0),"")</f>
        <v>SCECO</v>
      </c>
      <c r="J4" s="37" t="str">
        <f>IFERROR(VLOOKUP(D4,DB!A:G,7,0),"")</f>
        <v>Dead</v>
      </c>
      <c r="K4" s="37" t="s">
        <v>39077</v>
      </c>
      <c r="L4" s="37" t="str">
        <f>IFERROR(VLOOKUP(D4,DB!A:I,9,0),"")</f>
        <v>Latis</v>
      </c>
      <c r="M4" s="136"/>
    </row>
    <row r="5" spans="1:13" ht="15">
      <c r="A5" s="37"/>
      <c r="B5" s="37" t="str">
        <f>IFERROR(VLOOKUP(D5,DB!A:K,11,0),"")</f>
        <v/>
      </c>
      <c r="C5" s="37"/>
      <c r="D5" s="37"/>
      <c r="E5" s="37"/>
      <c r="F5" s="38"/>
      <c r="G5" s="39">
        <f ca="1">IFERROR(NOW()-F5,"-")</f>
        <v>45935.38937326389</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45935.38937326389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45935.38937326389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45935.38937326389</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45935.38937326389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45935.38937326389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45935.38937326389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45935.38937326389</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45935.38937326389</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45935.38937326389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45935.38937326389</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45935.38937326389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45935.38937326389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45935.38937326389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45935.38937326389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45935.38937326389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45935.38937326389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45935.38937326389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45935.38937326389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45935.38937326389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45935.38937326389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45935.38937326389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45935.38937326389</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45935.38937326389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45935.38937326389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45935.38937326389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45935.38937326389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45935.38937326389</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45935.38937326389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45935.38937326389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45935.38937326389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45935.38937326389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45935.38937326389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45935.38937326389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45935.38937326389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45935.38937326389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45935.38937326389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45935.38937326389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45935.38937326389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45935.38937326389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45935.38937326389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45935.38937326389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45935.38937326389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45935.38937326389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45935.38937326389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45935.38937326389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45935.38937326389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45935.38937326389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45935.38937326389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45935.38937326389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45935.38937326389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45935.38937326389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45935.38937326389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45935.38937326389</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45935.38937326389</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45935.38937326389</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45935.38937326389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45935.38937326389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45935.38937326389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45935.38937326389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45935.38937326389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45935.38937326389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45935.38937326389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45935.38937326389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45935.38937326389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45935.38937326389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45935.38937326389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45935.38937326389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45935.38937326389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45935.38937326389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45935.38937326389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45935.38937326389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45935.38937326389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45935.38937326389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45935.38937326389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45935.38937326389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45935.38937326389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45935.38937326389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45935.38937326389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45935.38937326389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45935.38937326389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45935.38937326389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45935.38937326389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45935.38937326389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45935.38937326389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45935.38937326389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45935.38937326389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45935.38937326389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45935.38937326389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45935.38937326389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45935.38937326389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45935.38937326389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45935.38937326389</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45935.38937326389</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45935.38937326389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45935.38937326389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45935.38937326389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45935.38937326389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45935.38937326389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45935.38937326389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45935.38937326389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45935.38937326389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45935.38937326389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45935.38937326389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45935.38937326389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45935.38937326389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45935.38937326389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45935.38937326389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45935.38937326389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45935.38937326389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45935.38937326389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45935.38937326389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45935.38937326389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45935.38937326389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45935.38937326389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45935.38937326389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45935.38937326389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45935.38937326389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45935.38937326389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45935.38937326389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45935.38937326389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45935.38937326389</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45935.38937326389</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45935.38937326389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45935.38937326389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45935.38937326389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45935.38937326389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45935.38937326389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45935.38937326389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45935.38937326389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45935.38937326389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45935.38937326389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45935.38937326389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45935.38937326389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45935.38937326389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45935.38937326389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45935.38937326389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45935.38937326389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45935.38937326389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45935.38937326389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45935.38937326389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45935.38937326389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45935.38937326389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45935.38937326389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45935.38937326389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45935.38937326389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45935.38937326389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45935.38937326389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45935.38937326389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45935.38937326389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45935.38937326389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45935.38937326389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45935.38937326389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45935.38937326389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45935.38937326389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45935.38937326389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45935.38937326389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45935.38937326389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45935.38937326389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45935.38937326389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45935.38937326389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45935.38937326389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45935.38937326389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45935.38937326389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45935.38937326389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45935.38937326389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45935.38937326389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45935.38937326389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45935.38937326389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45935.38937326389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45935.38937326389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45935.38937326389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45935.38937326389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45935.38937326389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45935.38937326389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45935.38937326389</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45935.38937326389</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39078</v>
      </c>
      <c r="B2" s="137" t="s">
        <v>5398</v>
      </c>
      <c r="C2" s="137">
        <v>1</v>
      </c>
      <c r="D2" s="137" t="s">
        <v>32861</v>
      </c>
      <c r="E2" s="137" t="s">
        <v>39079</v>
      </c>
      <c r="F2" s="138">
        <v>45933.880972222221</v>
      </c>
      <c r="G2" s="139">
        <f ca="1">IFERROR(NOW()-F2,"-")</f>
        <v>1.5084010416685487</v>
      </c>
      <c r="H2" s="140">
        <v>45929.455266203702</v>
      </c>
      <c r="I2" s="137" t="str">
        <f>IFERROR(VLOOKUP(D2,DB!A:F,6,0),"")</f>
        <v>SCECO</v>
      </c>
      <c r="J2" s="137" t="str">
        <f>IFERROR(VLOOKUP(D2,DB!A:G,7,0),"")</f>
        <v>In progress</v>
      </c>
      <c r="K2" s="137" t="s">
        <v>39080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39081</v>
      </c>
      <c r="B3" s="137" t="s">
        <v>5398</v>
      </c>
      <c r="C3" s="137">
        <v>1</v>
      </c>
      <c r="D3" s="137" t="s">
        <v>34463</v>
      </c>
      <c r="E3" s="137" t="s">
        <v>39079</v>
      </c>
      <c r="F3" s="138">
        <v>45926.772847222222</v>
      </c>
      <c r="G3" s="139">
        <f ca="1">IFERROR(NOW()-F3,"-")</f>
        <v>8.6165260416673846</v>
      </c>
      <c r="H3" s="140">
        <v>45927.449074074102</v>
      </c>
      <c r="I3" s="137" t="str">
        <f>IFERROR(VLOOKUP(D3,DB!A:F,6,0),"")</f>
        <v>SCECO</v>
      </c>
      <c r="J3" s="137" t="str">
        <f>IFERROR(VLOOKUP(D3,DB!A:G,7,0),"")</f>
        <v>Weak</v>
      </c>
      <c r="K3" s="137" t="s">
        <v>39080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39082</v>
      </c>
      <c r="B4" s="137" t="s">
        <v>5398</v>
      </c>
      <c r="C4" s="137">
        <v>1</v>
      </c>
      <c r="D4" s="137" t="s">
        <v>33408</v>
      </c>
      <c r="E4" s="137" t="s">
        <v>38964</v>
      </c>
      <c r="F4" s="138">
        <v>45934.942245370374</v>
      </c>
      <c r="G4" s="139">
        <f ca="1">IFERROR(NOW()-F4,"-")</f>
        <v>0.44712789351615356</v>
      </c>
      <c r="H4" s="140">
        <v>45934.470231481479</v>
      </c>
      <c r="I4" s="137" t="str">
        <f>IFERROR(VLOOKUP(D4,DB!A:F,6,0),"")</f>
        <v>SCECO</v>
      </c>
      <c r="J4" s="137" t="str">
        <f>IFERROR(VLOOKUP(D4,DB!A:G,7,0),"")</f>
        <v>Dead</v>
      </c>
      <c r="K4" s="137" t="s">
        <v>39080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39083</v>
      </c>
      <c r="B5" s="137" t="str">
        <f>IFERROR(VLOOKUP(D5,DB!A:K,11,0),"")</f>
        <v>R6</v>
      </c>
      <c r="C5" s="137">
        <v>1</v>
      </c>
      <c r="D5" s="137" t="s">
        <v>33684</v>
      </c>
      <c r="E5" s="137" t="s">
        <v>38964</v>
      </c>
      <c r="F5" s="140">
        <v>45933.705324074072</v>
      </c>
      <c r="G5" s="139">
        <f ca="1">IFERROR(NOW()-F5,"-")</f>
        <v>1.6840491898183245</v>
      </c>
      <c r="H5" s="140">
        <v>45933.228229166663</v>
      </c>
      <c r="I5" s="137" t="str">
        <f>IFERROR(VLOOKUP(D5,DB!A:F,6,0),"")</f>
        <v>SCECO</v>
      </c>
      <c r="J5" s="137" t="str">
        <f>IFERROR(VLOOKUP(D5,DB!A:G,7,0),"")</f>
        <v>Weak</v>
      </c>
      <c r="K5" s="137" t="s">
        <v>39084</v>
      </c>
      <c r="L5" s="137" t="str">
        <f>IFERROR(VLOOKUP(D5,DB!A:I,9,0),"")</f>
        <v>Latis</v>
      </c>
    </row>
    <row r="6" spans="1:16383" ht="31.5" customHeight="1">
      <c r="A6" s="137" t="s">
        <v>39085</v>
      </c>
      <c r="B6" s="137" t="str">
        <f>IFERROR(VLOOKUP(D6,DB!A:K,11,0),"")</f>
        <v>R6</v>
      </c>
      <c r="C6" s="137">
        <v>1</v>
      </c>
      <c r="D6" s="137" t="s">
        <v>36815</v>
      </c>
      <c r="E6" s="137" t="s">
        <v>38964</v>
      </c>
      <c r="F6" s="140">
        <v>45935.280729166669</v>
      </c>
      <c r="G6" s="137">
        <f ca="1">IFERROR(NOW()-F6,"-")</f>
        <v>0.10864409722125856</v>
      </c>
      <c r="H6" s="140">
        <v>45935.274942129632</v>
      </c>
      <c r="I6" s="137" t="str">
        <f>IFERROR(VLOOKUP(D6,DB!A:F,6,0),"")</f>
        <v>SCECO</v>
      </c>
      <c r="J6" s="137" t="str">
        <f>IFERROR(VLOOKUP(D6,DB!A:G,7,0),"")</f>
        <v>Vandalized</v>
      </c>
      <c r="K6" s="137" t="s">
        <v>39086</v>
      </c>
      <c r="L6" s="137" t="str">
        <f>IFERROR(VLOOKUP(D6,DB!A:I,9,0),"")</f>
        <v>Latis</v>
      </c>
      <c r="M6" s="137"/>
    </row>
    <row r="7" spans="1:16383" ht="31.5" customHeight="1">
      <c r="A7" s="121"/>
      <c r="B7" s="137" t="str">
        <f>IFERROR(VLOOKUP(D7,DB!A:K,11,0),"")</f>
        <v/>
      </c>
      <c r="C7" s="137"/>
      <c r="D7" s="137"/>
      <c r="E7" s="137"/>
      <c r="F7" s="137"/>
      <c r="G7" s="137">
        <f ca="1">IFERROR(NOW()-F7,"-")</f>
        <v>45935.38937326389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45935.38937326389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41"/>
      <c r="E9" s="137"/>
      <c r="F9" s="137"/>
      <c r="G9" s="137">
        <f ca="1">IFERROR(NOW()-F9,"-")</f>
        <v>45935.38937326389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50"/>
      <c r="E10" s="137"/>
      <c r="F10" s="137"/>
      <c r="G10" s="137">
        <f ca="1">IFERROR(NOW()-F10,"-")</f>
        <v>45935.38937326389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45935.38937326389</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45935.38937326389</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45935.38937326389</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45935.38937326389</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45935.38937326389</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45935.38937326389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45935.38937326389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45935.38937326389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45935.38937326389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45935.38937326389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45935.38937326389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45935.38937326389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45935.38937326389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45935.38937326389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45935.38937326389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45935.38937326389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45935.38937326389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45935.38937326389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45935.38937326389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45935.38937326389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45935.38937326389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45935.38937326389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45935.38937326389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45935.38937326389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45935.38937326389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45935.38937326389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45935.38937326389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45935.38937326389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45935.38937326389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45935.38937326389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45935.38937326389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45935.38937326389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45935.38937326389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45935.38937326389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45935.38937326389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45935.38937326389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45935.38937326389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45935.38937326389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45935.38937326389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45935.38937326389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45935.38937326389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45935.38937326389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45935.38937326389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45935.38937326389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45935.38937326389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45935.38937326389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45935.38937326389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45935.38937326389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45935.38937326389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45935.38937326389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45935.38937326389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45935.38937326389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45935.38937326389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45935.38937326389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45935.38937326389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45935.38937326389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45935.38937326389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45935.38937326389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45935.38937326389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45935.38937326389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45935.38937326389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45935.38937326389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45935.38937326389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45935.38937326389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45935.38937326389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45935.38937326389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45935.38937326389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45935.38937326389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45935.38937326389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45935.38937326389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45935.38937326389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45935.38937326389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45935.38937326389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45935.38937326389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45935.38937326389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45935.38937326389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45935.38937326389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45935.38937326389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45935.38937326389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45935.38937326389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45935.38937326389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45935.38937326389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45935.38937326389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45935.38937326389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45935.38937326389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45935.38937326389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45935.38937326389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45935.38937326389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45935.38937326389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45935.38937326389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45935.38937326389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45935.38937326389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45935.38937326389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45935.38937326389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45935.38937326389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45935.38937326389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45935.38937326389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45935.38937326389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45935.38937326389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45935.38937326389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45935.38937326389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45935.38937326389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45935.38937326389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45935.38937326389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45935.38937326389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45935.38937326389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45935.38937326389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45935.38937326389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45935.38937326389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45935.38937326389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45935.38937326389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45935.38937326389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45935.38937326389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45935.38937326389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45935.38937326389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45935.38937326389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45935.38937326389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45935.38937326389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45935.38937326389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45935.38937326389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45935.38937326389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45935.38937326389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45935.38937326389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45935.38937326389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45935.38937326389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45935.38937326389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45935.38937326389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45935.38937326389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45935.38937326389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45935.38937326389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45935.38937326389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45935.38937326389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45935.38937326389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45935.38937326389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45935.38937326389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45935.38937326389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45935.38937326389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45935.38937326389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45935.38937326389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45935.38937326389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45935.38937326389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45935.38937326389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45935.38937326389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45935.38937326389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45935.38937326389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45935.38937326389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45935.38937326389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45935.38937326389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45935.38937326389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45935.38937326389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45935.38937326389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45935.38937326389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45935.38937326389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45935.38937326389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45935.38937326389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45935.38937326389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45935.38937326389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45935.38937326389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45935.38937326389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45935.38937326389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45935.38937326389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45935.38937326389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45935.38937326389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45935.38937326389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45935.38937326389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45935.38937326389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45935.38937326389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45935.38937326389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45935.38937326389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45935.38937326389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45935.38937326389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45935.38937326389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45935.38937326389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45935.38937326389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45935.38937326389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45935.38937326389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45935.38937326389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45935.38937326389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45935.38937326389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45935.38937326389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45935.38937326389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45935.38937326389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45935.38937326389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45935.38937326389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45935.38937326389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45935.38937326389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45935.38937326389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45935.38937326389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45935.38937326389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45935.38937326389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45935.38937326389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45935.38937326389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45935.38937326389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45935.38937326389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45935.38937326389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45935.38937326389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45935.38937326389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45935.38937326389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45935.38937326389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45935.38937326389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45935.38937326389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45935.38937326389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45935.38937326389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45935.38937326389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45935.38937326389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45935.38937326389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45935.38937326389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45935.38937326389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45935.38937326389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45935.38937326389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45935.38937326389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45935.38937326389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45935.38937326389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45935.38937326389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45935.38937326389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45935.38937326389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45935.38937326389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45935.38937326389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45935.38937326389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45935.38937326389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45935.38937326389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45935.38937326389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45935.38937326389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45935.38937326389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45935.38937326389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45935.38937326389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45935.38937326389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45935.38937326389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45935.38937326389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45935.38937326389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45935.38937326389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45935.38937326389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45935.38937326389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45935.38937326389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45935.38937326389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45935.38937326389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45935.38937326389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45935.38937326389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45935.38937326389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45935.38937326389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45935.38937326389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45935.38937326389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45935.38937326389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45935.38937326389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45935.38937326389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45935.38937326389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45935.38937326389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45935.38937326389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45935.38937326389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45935.38937326389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45935.38937326389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45935.38937326389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45935.38937326389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45935.38937326389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45935.38937326389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45935.38937326389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45935.38937326389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45935.38937326389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45935.38937326389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45935.38937326389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45935.38937326389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45935.38937326389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45935.38937326389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45935.38937326389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45935.38937326389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45935.38937326389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45935.38937326389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45935.38937326389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45935.38937326389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45935.38937326389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45935.38937326389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45935.38937326389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45935.38937326389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45935.38937326389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45935.38937326389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45935.38937326389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45935.38937326389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45935.38937326389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45935.38937326389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45935.38937326389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45935.38937326389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45935.38937326389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45935.38937326389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45935.38937326389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45935.38937326389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45935.38937326389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45935.38937326389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45935.38937326389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45935.38937326389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45935.38937326389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45935.38937326389</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2025-10-05T06:22:53Z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