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05" documentId="13_ncr:1_{F6CB121F-512D-4AA6-A0C1-0FB36C537598}" xr6:coauthVersionLast="47" xr6:coauthVersionMax="47" xr10:uidLastSave="{6952D430-887C-4D54-A1BF-A748706F874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4" l="1"/>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8" i="4"/>
  <c r="G18" i="4"/>
  <c r="I18" i="4"/>
  <c r="J18" i="4"/>
  <c r="L18" i="4"/>
  <c r="B19" i="4"/>
  <c r="G19" i="4"/>
  <c r="I19" i="4"/>
  <c r="J19" i="4"/>
  <c r="L19" i="4"/>
  <c r="B20" i="4"/>
  <c r="G20" i="4"/>
  <c r="I20" i="4"/>
  <c r="J20" i="4"/>
  <c r="L20"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<sst xmlns="http://schemas.openxmlformats.org/spreadsheetml/2006/main" count="178600" uniqueCount="39084">
  <si>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</si>
  <si>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</si>
  <si>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</si>
  <si>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</si>
  <si>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</si>
  <si>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</si>
  <si>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</si>
  <si>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</si>
  <si>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</si>
  <si>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</si>
  <si>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</si>
  <si>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</si>
  <si>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</si>
  <si>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</si>
  <si>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</si>
  <si>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</si>
  <si>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</si>
  <si>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</si>
  <si>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</si>
  <si>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</si>
  <si>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</si>
  <si>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</si>
  <si>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</si>
  <si>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</si>
  <si>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</si>
  <si>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</si>
  <si>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</si>
  <si>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</si>
  <si>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</si>
  <si>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</si>
  <si>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</si>
  <si>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</si>
  <si>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</si>
  <si>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</si>
  <si>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</si>
  <si>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</si>
  <si>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</si>
  <si>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</si>
  <si>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</si>
  <si>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</si>
  <si>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</si>
  <si>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</si>
  <si>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</si>
  <si>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</si>
  <si>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</si>
  <si>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</si>
  <si>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</si>
  <si>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</si>
  <si>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</si>
  <si>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</si>
  <si>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</si>
  <si>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</si>
  <si>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</si>
  <si>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</si>
  <si>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</si>
  <si>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</si>
  <si>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</si>
  <si>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</si>
  <si>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</si>
  <si>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</si>
  <si>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</si>
  <si>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</si>
  <si>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</si>
  <si>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</si>
  <si>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</si>
  <si>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</si>
  <si>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</si>
  <si>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</si>
  <si>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</si>
  <si>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</si>
  <si>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</si>
  <si>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</si>
  <si>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</si>
  <si>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</si>
  <si>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</si>
  <si>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</si>
  <si>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</si>
  <si>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</si>
  <si>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</si>
  <si>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</si>
  <si>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</si>
  <si>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</si>
  <si>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</si>
  <si>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</si>
  <si>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</si>
  <si>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</si>
  <si>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</si>
  <si>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</si>
  <si>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</si>
  <si>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</si>
  <si>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</si>
  <si>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</si>
  <si>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</si>
  <si>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</si>
  <si>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</si>
  <si>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</si>
  <si>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</si>
  <si>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</si>
  <si>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</si>
  <si>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</si>
  <si>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</si>
  <si>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</si>
  <si>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</si>
  <si>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</si>
  <si>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</si>
  <si>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</si>
  <si>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</si>
  <si>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</si>
  <si>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</si>
  <si>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</si>
  <si>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</si>
  <si>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</si>
  <si>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</si>
  <si>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</si>
  <si>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</si>
  <si>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</si>
  <si>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</si>
  <si>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</si>
  <si>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</si>
  <si>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</si>
  <si>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</si>
  <si>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</si>
  <si>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</si>
  <si>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</si>
  <si>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</si>
  <si>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</si>
  <si>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</si>
  <si>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</si>
  <si>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</si>
  <si>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</si>
  <si>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</si>
  <si>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</si>
  <si>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</si>
  <si>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</si>
  <si>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</si>
  <si>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</si>
  <si>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</si>
  <si>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</si>
  <si>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</si>
  <si>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</si>
  <si>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</si>
  <si>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</si>
  <si>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</si>
  <si>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</si>
  <si>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</si>
  <si>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</si>
  <si>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</si>
  <si>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</si>
  <si>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</si>
  <si>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</si>
  <si>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</si>
  <si>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</si>
  <si>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</si>
  <si>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</si>
  <si>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</si>
  <si>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</si>
  <si>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</si>
  <si>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</si>
  <si>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</si>
  <si>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</si>
  <si>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</si>
  <si>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</si>
  <si>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</si>
  <si>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</si>
  <si>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</si>
  <si>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</si>
  <si>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</si>
  <si>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</si>
  <si>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</si>
  <si>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</si>
  <si>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</si>
  <si>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</si>
  <si>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</si>
  <si>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</si>
  <si>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</si>
  <si>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</si>
  <si>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</si>
  <si>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</si>
  <si>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</si>
  <si>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</si>
  <si>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</si>
  <si>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</si>
  <si>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</si>
  <si>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</si>
  <si>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</si>
  <si>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</si>
  <si>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</si>
  <si>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</si>
  <si>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</si>
  <si>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</si>
  <si>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</si>
  <si>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</si>
  <si>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</si>
  <si>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</si>
  <si>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</si>
  <si>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</si>
  <si>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</si>
  <si>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</si>
  <si>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</si>
  <si>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</si>
  <si>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</si>
  <si>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</si>
  <si>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</si>
  <si>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</si>
  <si>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</si>
  <si>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</si>
  <si>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</si>
  <si>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</si>
  <si>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</si>
  <si>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</si>
  <si>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</si>
  <si>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</si>
  <si>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</si>
  <si>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</si>
  <si>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</si>
  <si>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</si>
  <si>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</si>
  <si>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</si>
  <si>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</si>
  <si>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</si>
  <si>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</si>
  <si>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</si>
  <si>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</si>
  <si>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</si>
  <si>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</si>
  <si>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</si>
  <si>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</si>
  <si>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</si>
  <si>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</si>
  <si>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</si>
  <si>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</si>
  <si>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</si>
  <si>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</si>
  <si>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</si>
  <si>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</si>
  <si>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</si>
  <si>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</si>
  <si>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</si>
  <si>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</si>
  <si>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</si>
  <si>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</si>
  <si>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</si>
  <si>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</si>
  <si>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</si>
  <si>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</si>
  <si>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</si>
  <si>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</si>
  <si>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</si>
  <si>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</si>
  <si>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</si>
  <si>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</si>
  <si>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</si>
  <si>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</si>
  <si>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</si>
  <si>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</si>
  <si>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</si>
  <si>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</si>
  <si>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</si>
  <si>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</si>
  <si>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</si>
  <si>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</si>
  <si>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</si>
  <si>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</si>
  <si>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</si>
  <si>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</si>
  <si>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</si>
  <si>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</si>
  <si>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</si>
  <si>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</si>
  <si>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</si>
  <si>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</si>
  <si>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</si>
  <si>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</si>
  <si>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</si>
  <si>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</si>
  <si>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</si>
  <si>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</si>
  <si>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</si>
  <si>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</si>
  <si>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</si>
  <si>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</si>
  <si>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</si>
  <si>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</si>
  <si>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</si>
  <si>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</si>
  <si>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</si>
  <si>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</si>
  <si>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</si>
  <si>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</si>
  <si>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</si>
  <si>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</si>
  <si>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</si>
  <si>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</si>
  <si>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</si>
  <si>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</si>
  <si>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</si>
  <si>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</si>
  <si>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</si>
  <si>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</si>
  <si>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</si>
  <si>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</si>
  <si>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</si>
  <si>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</si>
  <si>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</si>
  <si>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</si>
  <si>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</si>
  <si>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</si>
  <si>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</si>
  <si>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</si>
  <si>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</si>
  <si>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</si>
  <si>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</si>
  <si>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</si>
  <si>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</si>
  <si>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</si>
  <si>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</si>
  <si>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</si>
  <si>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</si>
  <si>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</si>
  <si>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</si>
  <si>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</si>
  <si>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</si>
  <si>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</si>
  <si>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</si>
  <si>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</si>
  <si>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</si>
  <si>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</si>
  <si>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</si>
  <si>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</si>
  <si>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</si>
  <si>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</si>
  <si>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</si>
  <si>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</si>
  <si>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</si>
  <si>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</si>
  <si>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</si>
  <si>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</si>
  <si>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</si>
  <si>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</si>
  <si>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</si>
  <si>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</si>
  <si>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</si>
  <si>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</si>
  <si>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</si>
  <si>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</si>
  <si>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</si>
  <si>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</si>
  <si>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</si>
  <si>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</si>
  <si>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</si>
  <si>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</si>
  <si>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</si>
  <si>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</si>
  <si>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</si>
  <si>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</si>
  <si>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</si>
  <si>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</si>
  <si>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</si>
  <si>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</si>
  <si>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</si>
  <si>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</si>
  <si>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</si>
  <si>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</si>
  <si>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</si>
  <si>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</si>
  <si>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</si>
  <si>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</si>
  <si>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</si>
  <si>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</si>
  <si>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</si>
  <si>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</si>
  <si>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</si>
  <si>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</si>
  <si>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</si>
  <si>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</si>
  <si>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</si>
  <si>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</si>
  <si>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</si>
  <si>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</si>
  <si>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</si>
  <si>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</si>
  <si>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</si>
  <si>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</si>
  <si>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</si>
  <si>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</si>
  <si>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</si>
  <si>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</si>
  <si>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</si>
  <si>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</si>
  <si>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</si>
  <si>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</si>
  <si>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</si>
  <si>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</si>
  <si>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</si>
  <si>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</si>
  <si>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</si>
  <si>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</si>
  <si>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</si>
  <si>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</si>
  <si>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</si>
  <si>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</si>
  <si>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</si>
  <si>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</si>
  <si>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</si>
  <si>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</si>
  <si>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</si>
  <si>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</si>
  <si>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</si>
  <si>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</si>
  <si>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</si>
  <si>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</si>
  <si>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</si>
  <si>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</si>
  <si>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</si>
  <si>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</si>
  <si>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</si>
  <si>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</si>
  <si>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</si>
  <si>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</si>
  <si>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</si>
  <si>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</si>
  <si>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</si>
  <si>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</si>
  <si>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</si>
  <si>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</si>
  <si>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</si>
  <si>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</si>
  <si>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</si>
  <si>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</si>
  <si>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</si>
  <si>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</si>
  <si>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</si>
  <si>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</si>
  <si>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</si>
  <si>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</si>
  <si>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</si>
  <si>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</si>
  <si>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</si>
  <si>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</si>
  <si>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</si>
  <si>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</si>
  <si>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</si>
  <si>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</si>
  <si>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</si>
  <si>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</si>
  <si>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</si>
  <si>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</si>
  <si>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</si>
  <si>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</si>
  <si>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</si>
  <si>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</si>
  <si>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</si>
  <si>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</si>
  <si>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</si>
  <si>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</si>
  <si>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</si>
  <si>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</si>
  <si>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</si>
  <si>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</si>
  <si>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</si>
  <si>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</si>
  <si>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</si>
  <si>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</si>
  <si>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</si>
  <si>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</si>
  <si>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</si>
  <si>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</si>
  <si>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</si>
  <si>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</si>
  <si>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</si>
  <si>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</si>
  <si>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</si>
  <si>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</si>
  <si>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</si>
  <si>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</si>
  <si>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</si>
  <si>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</si>
  <si>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</si>
  <si>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</si>
  <si>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</si>
  <si>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</si>
  <si>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</si>
  <si>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</si>
  <si>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</si>
  <si>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</si>
  <si>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</si>
  <si>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</si>
  <si>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</si>
  <si>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</si>
  <si>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</si>
  <si>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</si>
  <si>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</si>
  <si>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</si>
  <si>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</si>
  <si>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</si>
  <si>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</si>
  <si>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</si>
  <si>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</si>
  <si>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</si>
  <si>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</si>
  <si>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</si>
  <si>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</si>
  <si>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</si>
  <si>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</si>
  <si>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</si>
  <si>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</si>
  <si>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</si>
  <si>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</si>
  <si>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</si>
  <si>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</si>
  <si>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</si>
  <si>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</si>
  <si>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</si>
  <si>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</si>
  <si>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</si>
  <si>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</si>
  <si>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</si>
  <si>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</si>
  <si>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</si>
  <si>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</si>
  <si>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</si>
  <si>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</si>
  <si>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</si>
  <si>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</si>
  <si>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</si>
  <si>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</si>
  <si>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</si>
  <si>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</si>
  <si>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</si>
  <si>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</si>
  <si>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</si>
  <si>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</si>
  <si>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</si>
  <si>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</si>
  <si>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</si>
  <si>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</si>
  <si>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</si>
  <si>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</si>
  <si>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</si>
  <si>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</si>
  <si>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</si>
  <si>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</si>
  <si>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</si>
  <si>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</si>
  <si>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</si>
  <si>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</si>
  <si>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</si>
  <si>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</si>
  <si>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</si>
  <si>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</si>
  <si>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</si>
  <si>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</si>
  <si>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</si>
  <si>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</si>
  <si>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</si>
  <si>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</si>
  <si>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</si>
  <si>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</si>
  <si>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</si>
  <si>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</si>
  <si>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</si>
  <si>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</si>
  <si>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</si>
  <si>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</si>
  <si>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</si>
  <si>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</si>
  <si>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</si>
  <si>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</si>
  <si>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</si>
  <si>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</si>
  <si>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</si>
  <si>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</si>
  <si>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</si>
  <si>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</si>
  <si>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</si>
  <si>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</si>
  <si>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</si>
  <si>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</si>
  <si>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</si>
  <si>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</si>
  <si>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</si>
  <si>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</si>
  <si>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</si>
  <si>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</si>
  <si>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</si>
  <si>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</si>
  <si>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</si>
  <si>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</si>
  <si>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</si>
  <si>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</si>
  <si>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</si>
  <si>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</si>
  <si>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</si>
  <si>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</si>
  <si>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</si>
  <si>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</si>
  <si>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</si>
  <si>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</si>
  <si>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</si>
  <si>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</si>
  <si>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</si>
  <si>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</si>
  <si>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</si>
  <si>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</si>
  <si>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</si>
  <si>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</si>
  <si>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</si>
  <si>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</si>
  <si>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</si>
  <si>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</si>
  <si>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</si>
  <si>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</si>
  <si>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</si>
  <si>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</si>
  <si>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</si>
  <si>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</si>
  <si>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</si>
  <si>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</si>
  <si>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</si>
  <si>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</si>
  <si>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</si>
  <si>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</si>
  <si>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</si>
  <si>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</si>
  <si>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</si>
  <si>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</si>
  <si>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</si>
  <si>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</si>
  <si>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</si>
  <si>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</si>
  <si>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</si>
  <si>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</si>
  <si>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</si>
  <si>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</si>
  <si>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</si>
  <si>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</si>
  <si>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</si>
  <si>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</si>
  <si>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</si>
  <si>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</si>
  <si>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</si>
  <si>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</si>
  <si>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</si>
  <si>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</si>
  <si>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</si>
  <si>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</si>
  <si>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</si>
  <si>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</si>
  <si>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</si>
  <si>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</si>
  <si>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</si>
  <si>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</si>
  <si>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</si>
  <si>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</si>
  <si>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</si>
  <si>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</si>
  <si>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</si>
  <si>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</si>
  <si>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</si>
  <si>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</si>
  <si>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</si>
  <si>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</si>
  <si>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</si>
  <si>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</si>
  <si>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</si>
  <si>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</si>
  <si>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</si>
  <si>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</si>
  <si>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</si>
  <si>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</si>
  <si>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</si>
  <si>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</si>
  <si>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</si>
  <si>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</si>
  <si>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</si>
  <si>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</si>
  <si>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</si>
  <si>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</si>
  <si>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</si>
  <si>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</si>
  <si>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</si>
  <si>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</si>
  <si>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</si>
  <si>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</si>
  <si>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</si>
  <si>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</si>
  <si>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</si>
  <si>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</si>
  <si>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</si>
  <si>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</si>
  <si>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</si>
  <si>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</si>
  <si>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</si>
  <si>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</si>
  <si>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</si>
  <si>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</si>
  <si>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</si>
  <si>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</si>
  <si>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</si>
  <si>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</si>
  <si>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</si>
  <si>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</si>
  <si>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</si>
  <si>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</si>
  <si>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</si>
  <si>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</si>
  <si>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</si>
  <si>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</si>
  <si>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</si>
  <si>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</si>
  <si>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</si>
  <si>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</si>
  <si>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</si>
  <si>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</si>
  <si>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</si>
  <si>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</si>
  <si>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</si>
  <si>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</si>
  <si>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</si>
  <si>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</si>
  <si>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</si>
  <si>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</si>
  <si>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</si>
  <si>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</si>
  <si>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</si>
  <si>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</si>
  <si>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</si>
  <si>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</si>
  <si>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</si>
  <si>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</si>
  <si>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</si>
  <si>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</si>
  <si>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</si>
  <si>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</si>
  <si>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</si>
  <si>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</si>
  <si>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</si>
  <si>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</si>
  <si>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</si>
  <si>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</si>
  <si>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</si>
  <si>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</si>
  <si>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</si>
  <si>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</si>
  <si>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</si>
  <si>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</si>
  <si>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</si>
  <si>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</si>
  <si>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</si>
  <si>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</si>
  <si>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</si>
  <si>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</si>
  <si>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</si>
  <si>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</si>
  <si>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</si>
  <si>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</si>
  <si>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</si>
  <si>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</si>
  <si>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</si>
  <si>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</si>
  <si>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</si>
  <si>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</si>
  <si>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</si>
  <si>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</si>
  <si>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</si>
  <si>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</si>
  <si>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</si>
  <si>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</si>
  <si>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</si>
  <si>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</si>
  <si>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</si>
  <si>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</si>
  <si>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</si>
  <si>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</si>
  <si>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</si>
  <si>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</si>
  <si>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</si>
  <si>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</si>
  <si>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</si>
  <si>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</si>
  <si>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</si>
  <si>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</si>
  <si>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</si>
  <si>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</si>
  <si>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</si>
  <si>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</si>
  <si>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</si>
  <si>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</si>
  <si>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</si>
  <si>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</si>
  <si>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</si>
  <si>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</si>
  <si>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</si>
  <si>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</si>
  <si>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</si>
  <si>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</si>
  <si>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</si>
  <si>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</si>
  <si>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</si>
  <si>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</si>
  <si>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</si>
  <si>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</si>
  <si>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</si>
  <si>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</si>
  <si>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</si>
  <si>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</si>
  <si>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</si>
  <si>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</si>
  <si>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</si>
  <si>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</si>
  <si>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</si>
  <si>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</si>
  <si>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</si>
  <si>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</si>
  <si>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</si>
  <si>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</si>
  <si>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</si>
  <si>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</si>
  <si>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</si>
  <si>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</si>
  <si>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</si>
  <si>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</si>
  <si>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</si>
  <si>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</si>
  <si>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</si>
  <si>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</si>
  <si>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</si>
  <si>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</si>
  <si>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</si>
  <si>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</si>
  <si>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</si>
  <si>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</si>
  <si>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</si>
  <si>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</si>
  <si>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</si>
  <si>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</si>
  <si>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</si>
  <si>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</si>
  <si>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</si>
  <si>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</si>
  <si>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</si>
  <si>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</si>
  <si>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</si>
  <si>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</si>
  <si>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</si>
  <si>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</si>
  <si>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</si>
  <si>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</si>
  <si>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</si>
  <si>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</si>
  <si>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</si>
  <si>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</si>
  <si>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</si>
  <si>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</si>
  <si>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</si>
  <si>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</si>
  <si>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</si>
  <si>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</si>
  <si>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</si>
  <si>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</si>
  <si>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</si>
  <si>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</si>
  <si>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</si>
  <si>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</si>
  <si>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</si>
  <si>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</si>
  <si>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</si>
  <si>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</si>
  <si>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</si>
  <si>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</si>
  <si>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</si>
  <si>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</si>
  <si>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</si>
  <si>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</si>
  <si>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</si>
  <si>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</si>
  <si>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</si>
  <si>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</si>
  <si>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</si>
  <si>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</si>
  <si>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</si>
  <si>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</si>
  <si>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</si>
  <si>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</si>
  <si>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</si>
  <si>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</si>
  <si>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</si>
  <si>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</si>
  <si>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</si>
  <si>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</si>
  <si>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</si>
  <si>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</si>
  <si>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</si>
  <si>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</si>
  <si>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</si>
  <si>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</si>
  <si>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</si>
  <si>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</si>
  <si>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</si>
  <si>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</si>
  <si>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</si>
  <si>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</si>
  <si>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</si>
  <si>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</si>
  <si>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</si>
  <si>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</si>
  <si>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</si>
  <si>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</si>
  <si>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</si>
  <si>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</si>
  <si>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</si>
  <si>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</si>
  <si>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</si>
  <si>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</si>
  <si>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</si>
  <si>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</si>
  <si>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</si>
  <si>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</si>
  <si>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</si>
  <si>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</si>
  <si>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</si>
  <si>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</si>
  <si>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</si>
  <si>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</si>
  <si>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</si>
  <si>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</si>
  <si>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</si>
  <si>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</si>
  <si>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</si>
  <si>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</si>
  <si>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</si>
  <si>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</si>
  <si>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</si>
  <si>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</si>
  <si>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</si>
  <si>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</si>
  <si>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</si>
  <si>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</si>
  <si>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</si>
  <si>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</si>
  <si>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</si>
  <si>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</si>
  <si>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</si>
  <si>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</si>
  <si>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</si>
  <si>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</si>
  <si>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</si>
  <si>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</si>
  <si>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</si>
  <si>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</si>
  <si>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</si>
  <si>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</si>
  <si>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</si>
  <si>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</si>
  <si>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</si>
  <si>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</si>
  <si>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</si>
  <si>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</si>
  <si>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</si>
  <si>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</si>
  <si>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</si>
  <si>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</si>
  <si>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</si>
  <si>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</si>
  <si>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</si>
  <si>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</si>
  <si>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</si>
  <si>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</si>
  <si>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</si>
  <si>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</si>
  <si>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</si>
  <si>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</si>
  <si>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</si>
  <si>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</si>
  <si>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</si>
  <si>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</si>
  <si>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</si>
  <si>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</si>
  <si>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</si>
  <si>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</si>
  <si>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</si>
  <si>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</si>
  <si>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</si>
  <si>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</si>
  <si>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</si>
  <si>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</si>
  <si>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</si>
  <si>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</si>
  <si>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</si>
  <si>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</si>
  <si>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</si>
  <si>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</si>
  <si>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</si>
  <si>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</si>
  <si>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</si>
  <si>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</si>
  <si>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</si>
  <si>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</si>
  <si>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</si>
  <si>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</si>
  <si>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</si>
  <si>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</si>
  <si>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</si>
  <si>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</si>
  <si>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</si>
  <si>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</si>
  <si>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</si>
  <si>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</si>
  <si>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</si>
  <si>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</si>
  <si>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</si>
  <si>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</si>
  <si>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</si>
  <si>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</si>
  <si>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</si>
  <si>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</si>
  <si>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</si>
  <si>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</si>
  <si>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</si>
  <si>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</si>
  <si>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</si>
  <si>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</si>
  <si>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</si>
  <si>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</si>
  <si>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</si>
  <si>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</si>
  <si>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</si>
  <si>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</si>
  <si>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</si>
  <si>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</si>
  <si>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</si>
  <si>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</si>
  <si>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</si>
  <si>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</si>
  <si>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</si>
  <si>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</si>
  <si>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</si>
  <si>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</si>
  <si>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</si>
  <si>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</si>
  <si>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</si>
  <si>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</si>
  <si>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</si>
  <si>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</si>
  <si>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</si>
  <si>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</si>
  <si>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</si>
  <si>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</si>
  <si>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</si>
  <si>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</si>
  <si>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</si>
  <si>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</si>
  <si>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</si>
  <si>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</si>
  <si>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</si>
  <si>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</si>
  <si>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</si>
  <si>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</si>
  <si>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</si>
  <si>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</si>
  <si>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</si>
  <si>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</si>
  <si>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</si>
  <si>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</si>
  <si>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</si>
  <si>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</si>
  <si>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</si>
  <si>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</si>
  <si>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</si>
  <si>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</si>
  <si>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</si>
  <si>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</si>
  <si>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</si>
  <si>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</si>
  <si>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</si>
  <si>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</si>
  <si>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</si>
  <si>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</si>
  <si>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</si>
  <si>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</si>
  <si>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</si>
  <si>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</si>
  <si>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</si>
  <si>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</si>
  <si>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</si>
  <si>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</si>
  <si>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</si>
  <si>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</si>
  <si>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</si>
  <si>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</si>
  <si>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</si>
  <si>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</si>
  <si>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</si>
  <si>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</si>
  <si>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</si>
  <si>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</si>
  <si>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</si>
  <si>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</si>
  <si>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</si>
  <si>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</si>
  <si>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</si>
  <si>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</si>
  <si>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</si>
  <si>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</si>
  <si>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</si>
  <si>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</si>
  <si>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</si>
  <si>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</si>
  <si>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</si>
  <si>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</si>
  <si>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</si>
  <si>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</si>
  <si>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</si>
  <si>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</si>
  <si>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</si>
  <si>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</si>
  <si>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</si>
  <si>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</si>
  <si>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</si>
  <si>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</si>
  <si>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</si>
  <si>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</si>
  <si>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</si>
  <si>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</si>
  <si>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</si>
  <si>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</si>
  <si>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</si>
  <si>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</si>
  <si>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</si>
  <si>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</si>
  <si>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</si>
  <si>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</si>
  <si>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</si>
  <si>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</si>
  <si>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</si>
  <si>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</si>
  <si>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</si>
  <si>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</si>
  <si>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</si>
  <si>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</si>
  <si>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</si>
  <si>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</si>
  <si>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</si>
  <si>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</si>
  <si>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</si>
  <si>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</si>
  <si>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</si>
  <si>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</si>
  <si>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</si>
  <si>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</si>
  <si>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</si>
  <si>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</si>
  <si>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</si>
  <si>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</si>
  <si>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</si>
  <si>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</si>
  <si>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</si>
  <si>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</si>
  <si>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</si>
  <si>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</si>
  <si>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</si>
  <si>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</si>
  <si>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</si>
  <si>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</si>
  <si>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</si>
  <si>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</si>
  <si>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</si>
  <si>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</si>
  <si>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</si>
  <si>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</si>
  <si>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</si>
  <si>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</si>
  <si>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</si>
  <si>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</si>
  <si>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</si>
  <si>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</si>
  <si>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</si>
  <si>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</si>
  <si>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</si>
  <si>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</si>
  <si>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</si>
  <si>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</si>
  <si>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</si>
  <si>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</si>
  <si>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</si>
  <si>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</si>
  <si>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</si>
  <si>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</si>
  <si>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</si>
  <si>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</si>
  <si>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</si>
  <si>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</si>
  <si>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</si>
  <si>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</si>
  <si>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</si>
  <si>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</si>
  <si>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</si>
  <si>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</si>
  <si>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</si>
  <si>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</si>
  <si>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</si>
  <si>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</si>
  <si>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</si>
  <si>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</si>
  <si>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</si>
  <si>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</si>
  <si>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</si>
  <si>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</si>
  <si>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</si>
  <si>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</si>
  <si>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</si>
  <si>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</si>
  <si>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</si>
  <si>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</si>
  <si>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</si>
  <si>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</si>
  <si>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</si>
  <si>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</si>
  <si>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</si>
  <si>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</si>
  <si>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</si>
  <si>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</si>
  <si>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</si>
  <si>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</si>
  <si>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</si>
  <si>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</si>
  <si>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</si>
  <si>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</si>
  <si>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</si>
  <si>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</si>
  <si>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</si>
  <si>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</si>
  <si>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</si>
  <si>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</si>
  <si>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</si>
  <si>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</si>
  <si>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</si>
  <si>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</si>
  <si>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</si>
  <si>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</si>
  <si>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</si>
  <si>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</si>
  <si>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</si>
  <si>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</si>
  <si>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</si>
  <si>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</si>
  <si>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</si>
  <si>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</si>
  <si>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</si>
  <si>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</si>
  <si>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</si>
  <si>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</si>
  <si>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</si>
  <si>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</si>
  <si>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</si>
  <si>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</si>
  <si>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</si>
  <si>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</si>
  <si>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</si>
  <si>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</si>
  <si>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</si>
  <si>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</si>
  <si>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</si>
  <si>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</si>
  <si>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</si>
  <si>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</si>
  <si>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</si>
  <si>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</si>
  <si>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</si>
  <si>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</si>
  <si>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</si>
  <si>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</si>
  <si>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</si>
  <si>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</si>
  <si>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</si>
  <si>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</si>
  <si>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</si>
  <si>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</si>
  <si>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</si>
  <si>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</si>
  <si>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</si>
  <si>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</si>
  <si>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</si>
  <si>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</si>
  <si>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</si>
  <si>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</si>
  <si>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</si>
  <si>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</si>
  <si>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</si>
  <si>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</si>
  <si>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</si>
  <si>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</si>
  <si>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</si>
  <si>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</si>
  <si>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</si>
  <si>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</si>
  <si>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</si>
  <si>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</si>
  <si>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</si>
  <si>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</si>
  <si>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</si>
  <si>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</si>
  <si>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</si>
  <si>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</si>
  <si>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</si>
  <si>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</si>
  <si>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</si>
  <si>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</si>
  <si>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</si>
  <si>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</si>
  <si>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</si>
  <si>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</si>
  <si>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</si>
  <si>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</si>
  <si>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</si>
  <si>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</si>
  <si>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</si>
  <si>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</si>
  <si>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</si>
  <si>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</si>
  <si>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</si>
  <si>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</si>
  <si>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</si>
  <si>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</si>
  <si>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</si>
  <si>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</si>
  <si>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</si>
  <si>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</si>
  <si>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</si>
  <si>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</si>
  <si>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</si>
  <si>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</si>
  <si>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</si>
  <si>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</si>
  <si>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</si>
  <si>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</si>
  <si>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</si>
  <si>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</si>
  <si>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</si>
  <si>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</si>
  <si>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</si>
  <si>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</si>
  <si>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</si>
  <si>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</si>
  <si>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</si>
  <si>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</si>
  <si>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</si>
  <si>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</si>
  <si>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</si>
  <si>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</si>
  <si>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</si>
  <si>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</si>
  <si>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</si>
  <si>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</si>
  <si>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</si>
  <si>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</si>
  <si>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</si>
  <si>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</si>
  <si>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</si>
  <si>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</si>
  <si>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</si>
  <si>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</si>
  <si>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</si>
  <si>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</si>
  <si>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</si>
  <si>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</si>
  <si>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</si>
  <si>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</si>
  <si>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</si>
  <si>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</si>
  <si>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</si>
  <si>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</si>
  <si>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</si>
  <si>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</si>
  <si>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</si>
  <si>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</si>
  <si>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</si>
  <si>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</si>
  <si>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</si>
  <si>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</si>
  <si>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</si>
  <si>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</si>
  <si>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</si>
  <si>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</si>
  <si>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</si>
  <si>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</si>
  <si>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</si>
  <si>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</si>
  <si>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</si>
  <si>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</si>
  <si>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</si>
  <si>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</si>
  <si>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</si>
  <si>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</si>
  <si>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</si>
  <si>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</si>
  <si>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</si>
  <si>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</si>
  <si>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</si>
  <si>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</si>
  <si>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</si>
  <si>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</si>
  <si>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</si>
  <si>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</si>
  <si>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</si>
  <si>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</si>
  <si>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</si>
  <si>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</si>
  <si>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</si>
  <si>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</si>
  <si>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</si>
  <si>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</si>
  <si>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</si>
  <si>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</si>
  <si>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</si>
  <si>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</si>
  <si>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</si>
  <si>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</si>
  <si>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</si>
  <si>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</si>
  <si>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</si>
  <si>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</si>
  <si>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</si>
  <si>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</si>
  <si>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</si>
  <si>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</si>
  <si>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</si>
  <si>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</si>
  <si>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</si>
  <si>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</si>
  <si>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</si>
  <si>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</si>
  <si>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</si>
  <si>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</si>
  <si>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</si>
  <si>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</si>
  <si>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</si>
  <si>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</si>
  <si>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</si>
  <si>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</si>
  <si>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</si>
  <si>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</si>
  <si>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</si>
  <si>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</si>
  <si>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</si>
  <si>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</si>
  <si>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</si>
  <si>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</si>
  <si>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</si>
  <si>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</si>
  <si>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</si>
  <si>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</si>
  <si>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</si>
  <si>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</si>
  <si>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</si>
  <si>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</si>
  <si>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</si>
  <si>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</si>
  <si>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</si>
  <si>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</si>
  <si>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</si>
  <si>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</si>
  <si>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</si>
  <si>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</si>
  <si>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</si>
  <si>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</si>
  <si>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</si>
  <si>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</si>
  <si>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</si>
  <si>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</si>
  <si>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</si>
  <si>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</si>
  <si>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</si>
  <si>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</si>
  <si>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</si>
  <si>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</si>
  <si>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</si>
  <si>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</si>
  <si>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</si>
  <si>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</si>
  <si>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</si>
  <si>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</si>
  <si>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</si>
  <si>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</si>
  <si>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</si>
  <si>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</si>
  <si>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</si>
  <si>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</si>
  <si>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</si>
  <si>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</si>
  <si>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</si>
  <si>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</si>
  <si>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</si>
  <si>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</si>
  <si>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</si>
  <si>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</si>
  <si>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</si>
  <si>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</si>
  <si>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</si>
  <si>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</si>
  <si>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</si>
  <si>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</si>
  <si>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</si>
  <si>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</si>
  <si>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</si>
  <si>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</si>
  <si>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</si>
  <si>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</si>
  <si>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</si>
  <si>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</si>
  <si>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</si>
  <si>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</si>
  <si>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</si>
  <si>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</si>
  <si>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</si>
  <si>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</si>
  <si>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</si>
  <si>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</si>
  <si>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</si>
  <si>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</si>
  <si>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</si>
  <si>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</si>
  <si>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</si>
  <si>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</si>
  <si>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</si>
  <si>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</si>
  <si>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</si>
  <si>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</si>
  <si>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</si>
  <si>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</si>
  <si>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</si>
  <si>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</si>
  <si>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</si>
  <si>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</si>
  <si>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</si>
  <si>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</si>
  <si>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</si>
  <si>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</si>
  <si>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</si>
  <si>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</si>
  <si>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</si>
  <si>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</si>
  <si>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</si>
  <si>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</si>
  <si>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</si>
  <si>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</si>
  <si>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</si>
  <si>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</si>
  <si>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</si>
  <si>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</si>
  <si>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</si>
  <si>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</si>
  <si>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</si>
  <si>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</si>
  <si>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</si>
  <si>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</si>
  <si>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</si>
  <si>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</si>
  <si>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</si>
  <si>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</si>
  <si>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</si>
  <si>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</si>
  <si>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</si>
  <si>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</si>
  <si>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</si>
  <si>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</si>
  <si>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</si>
  <si>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</si>
  <si>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</si>
  <si>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</si>
  <si>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</si>
  <si>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</si>
  <si>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</si>
  <si>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</si>
  <si>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</si>
  <si>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</si>
  <si>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</si>
  <si>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</si>
  <si>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</si>
  <si>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</si>
  <si>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</si>
  <si>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</si>
  <si>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</si>
  <si>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</si>
  <si>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</si>
  <si>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</si>
  <si>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</si>
  <si>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</si>
  <si>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</si>
  <si>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</si>
  <si>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</si>
  <si>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</si>
  <si>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</si>
  <si>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</si>
  <si>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</si>
  <si>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</si>
  <si>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</si>
  <si>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</si>
  <si>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</si>
  <si>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</si>
  <si>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</si>
  <si>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</si>
  <si>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</si>
  <si>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</si>
  <si>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</si>
  <si>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</si>
  <si>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</si>
  <si>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</si>
  <si>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</si>
  <si>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</si>
  <si>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</si>
  <si>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</si>
  <si>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</si>
  <si>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</si>
  <si>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</si>
  <si>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</si>
  <si>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</si>
  <si>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</si>
  <si>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</si>
  <si>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</si>
  <si>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</si>
  <si>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</si>
  <si>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</si>
  <si>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</si>
  <si>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</si>
  <si>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</si>
  <si>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</si>
  <si>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</si>
  <si>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</si>
  <si>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</si>
  <si>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</si>
  <si>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</si>
  <si>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</si>
  <si>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</si>
  <si>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</si>
  <si>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</si>
  <si>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</si>
  <si>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</si>
  <si>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</si>
  <si>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</si>
  <si>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</si>
  <si>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</si>
  <si>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</si>
  <si>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</si>
  <si>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</si>
  <si>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</si>
  <si>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</si>
  <si>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</si>
  <si>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</si>
  <si>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</si>
  <si>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</si>
  <si>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</si>
  <si>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</si>
  <si>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</si>
  <si>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</si>
  <si>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</si>
  <si>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</si>
  <si>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</si>
  <si>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</si>
  <si>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</si>
  <si>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</si>
  <si>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</si>
  <si>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</si>
  <si>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</si>
  <si>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</si>
  <si>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</si>
  <si>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</si>
  <si>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</si>
  <si>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</si>
  <si>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</si>
  <si>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</si>
  <si>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</si>
  <si>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</si>
  <si>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</si>
  <si>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</si>
  <si>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</si>
  <si>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</si>
  <si>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</si>
  <si>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</si>
  <si>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</si>
  <si>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</si>
  <si>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</si>
  <si>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</si>
  <si>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</si>
  <si>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</si>
  <si>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</si>
  <si>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</si>
  <si>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</si>
  <si>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</si>
  <si>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</si>
  <si>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</si>
  <si>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</si>
  <si>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</si>
  <si>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</si>
  <si>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</si>
  <si>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</si>
  <si>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</si>
  <si>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</si>
  <si>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</si>
  <si>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</si>
  <si>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</si>
  <si>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</si>
  <si>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</si>
  <si>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</si>
  <si>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</si>
  <si>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</si>
  <si>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</si>
  <si>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</si>
  <si>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</si>
  <si>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</si>
  <si>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</si>
  <si>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</si>
  <si>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</si>
  <si>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</si>
  <si>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</si>
  <si>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</si>
  <si>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</si>
  <si>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</si>
  <si>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</si>
  <si>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</si>
  <si>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</si>
  <si>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</si>
  <si>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</si>
  <si>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</si>
  <si>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</si>
  <si>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</si>
  <si>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</si>
  <si>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</si>
  <si>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</si>
  <si>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</si>
  <si>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</si>
  <si>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</si>
  <si>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</si>
  <si>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</si>
  <si>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</si>
  <si>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</si>
  <si>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</si>
  <si>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</si>
  <si>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</si>
  <si>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</si>
  <si>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</si>
  <si>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</si>
  <si>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</si>
  <si>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</si>
  <si>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</si>
  <si>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</si>
  <si>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</si>
  <si>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</si>
  <si>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</si>
  <si>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</si>
  <si>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</si>
  <si>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</si>
  <si>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</si>
  <si>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</si>
  <si>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</si>
  <si>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</si>
  <si>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</si>
  <si>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</si>
  <si>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</si>
  <si>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</si>
  <si>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</si>
  <si>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</si>
  <si>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</si>
  <si>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</si>
  <si>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</si>
  <si>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</si>
  <si>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</si>
  <si>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</si>
  <si>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</si>
  <si>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</si>
  <si>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</si>
  <si>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</si>
  <si>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</si>
  <si>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</si>
  <si>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</si>
  <si>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</si>
  <si>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</si>
  <si>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</si>
  <si>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</si>
  <si>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</si>
  <si>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</si>
  <si>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</si>
  <si>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</si>
  <si>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</si>
  <si>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</si>
  <si>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</si>
  <si>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</si>
  <si>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</si>
  <si>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</si>
  <si>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</si>
  <si>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</si>
  <si>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</si>
  <si>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</si>
  <si>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</si>
  <si>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</si>
  <si>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</si>
  <si>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</si>
  <si>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</si>
  <si>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</si>
  <si>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</si>
  <si>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</si>
  <si>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</si>
  <si>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</si>
  <si>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</si>
  <si>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</si>
  <si>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</si>
  <si>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</si>
  <si>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</si>
  <si>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</si>
  <si>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</si>
  <si>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</si>
  <si>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</si>
  <si>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</si>
  <si>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</si>
  <si>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</si>
  <si>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</si>
  <si>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</si>
  <si>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</si>
  <si>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</si>
  <si>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</si>
  <si>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</si>
  <si>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</si>
  <si>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</si>
  <si>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</si>
  <si>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</si>
  <si>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</si>
  <si>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</si>
  <si>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</si>
  <si>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</si>
  <si>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</si>
  <si>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</si>
  <si>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</si>
  <si>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</si>
  <si>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</si>
  <si>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</si>
  <si>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</si>
  <si>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</si>
  <si>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</si>
  <si>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</si>
  <si>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</si>
  <si>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</si>
  <si>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</si>
  <si>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</si>
  <si>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</si>
  <si>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</si>
  <si>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</si>
  <si>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</si>
  <si>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</si>
  <si>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</si>
  <si>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</si>
  <si>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</si>
  <si>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</si>
  <si>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</si>
  <si>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</si>
  <si>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</si>
  <si>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</si>
  <si>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</si>
  <si>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</si>
  <si>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</si>
  <si>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</si>
  <si>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</si>
  <si>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</si>
  <si>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</si>
  <si>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</si>
  <si>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</si>
  <si>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</si>
  <si>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</si>
  <si>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</si>
  <si>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</si>
  <si>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</si>
  <si>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</si>
  <si>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</si>
  <si>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</si>
  <si>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</si>
  <si>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</si>
  <si>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</si>
  <si>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</si>
  <si>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</si>
  <si>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</si>
  <si>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</si>
  <si>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</si>
  <si>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</si>
  <si>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</si>
  <si>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</si>
  <si>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</si>
  <si>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</si>
  <si>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</si>
  <si>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</si>
  <si>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</si>
  <si>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</si>
  <si>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</si>
  <si>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</si>
  <si>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</si>
  <si>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</si>
  <si>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</si>
  <si>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</si>
  <si>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</si>
  <si>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</si>
  <si>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</si>
  <si>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</si>
  <si>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</si>
  <si>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</si>
  <si>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</si>
  <si>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</si>
  <si>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</si>
  <si>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</si>
  <si>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</si>
  <si>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</si>
  <si>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</si>
  <si>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</si>
  <si>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</si>
  <si>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</si>
  <si>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</si>
  <si>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</si>
  <si>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</si>
  <si>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</si>
  <si>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</si>
  <si>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</si>
  <si>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</si>
  <si>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</si>
  <si>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</si>
  <si>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</si>
  <si>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</si>
  <si>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</si>
  <si>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</si>
  <si>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</si>
  <si>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</si>
  <si>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</si>
  <si>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</si>
  <si>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</si>
  <si>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</si>
  <si>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</si>
  <si>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</si>
  <si>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</si>
  <si>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</si>
  <si>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</si>
  <si>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</si>
  <si>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</si>
  <si>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</si>
  <si>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</si>
  <si>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</si>
  <si>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</si>
  <si>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</si>
  <si>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</si>
  <si>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</si>
  <si>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</si>
  <si>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</si>
  <si>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</si>
  <si>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</si>
  <si>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</si>
  <si>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</si>
  <si>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</si>
  <si>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</si>
  <si>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</si>
  <si>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</si>
  <si>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</si>
  <si>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</si>
  <si>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</si>
  <si>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</si>
  <si>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</si>
  <si>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</si>
  <si>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</si>
  <si>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</si>
  <si>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</si>
  <si>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</si>
  <si>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</si>
  <si>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</si>
  <si>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</si>
  <si>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</si>
  <si>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</si>
  <si>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</si>
  <si>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</si>
  <si>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</si>
  <si>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</si>
  <si>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</si>
  <si>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</si>
  <si>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</si>
  <si>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</si>
  <si>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</si>
  <si>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</si>
  <si>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</si>
  <si>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</si>
  <si>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</si>
  <si>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</si>
  <si>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</si>
  <si>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</si>
  <si>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</si>
  <si>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</si>
  <si>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</si>
  <si>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</si>
  <si>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</si>
  <si>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</si>
  <si>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</si>
  <si>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</si>
  <si>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</si>
  <si>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</si>
  <si>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</si>
  <si>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</si>
  <si>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</si>
  <si>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</si>
  <si>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</si>
  <si>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</si>
  <si>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</si>
  <si>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</si>
  <si>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</si>
  <si>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</si>
  <si>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</si>
  <si>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</si>
  <si>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</si>
  <si>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</si>
  <si>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</si>
  <si>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</si>
  <si>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</si>
  <si>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</si>
  <si>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</si>
  <si>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</si>
  <si>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</si>
  <si>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</si>
  <si>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</si>
  <si>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</si>
  <si>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</si>
  <si>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</si>
  <si>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</si>
  <si>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</si>
  <si>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</si>
  <si>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</si>
  <si>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</si>
  <si>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</si>
  <si>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</si>
  <si>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</si>
  <si>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</si>
  <si>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</si>
  <si>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</si>
  <si>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</si>
  <si>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</si>
  <si>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</si>
  <si>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</si>
  <si>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</si>
  <si>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</si>
  <si>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</si>
  <si>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</si>
  <si>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</si>
  <si>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</si>
  <si>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</si>
  <si>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</si>
  <si>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</si>
  <si>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</si>
  <si>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</si>
  <si>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</si>
  <si>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</si>
  <si>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</si>
  <si>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</si>
  <si>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</si>
  <si>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</si>
  <si>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</si>
  <si>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</si>
  <si>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</si>
  <si>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</si>
  <si>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</si>
  <si>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</si>
  <si>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</si>
  <si>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</si>
  <si>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</si>
  <si>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</si>
  <si>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</si>
  <si>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</si>
  <si>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</si>
  <si>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</si>
  <si>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</si>
  <si>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</si>
  <si>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</si>
  <si>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</si>
  <si>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</si>
  <si>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</si>
  <si>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</si>
  <si>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</si>
  <si>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</si>
  <si>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</si>
  <si>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</si>
  <si>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</si>
  <si>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</si>
  <si>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</si>
  <si>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</si>
  <si>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</si>
  <si>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</si>
  <si>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</si>
  <si>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</si>
  <si>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</si>
  <si>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</si>
  <si>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</si>
  <si>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</si>
  <si>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</si>
  <si>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</si>
  <si>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</si>
  <si>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</si>
  <si>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</si>
  <si>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</si>
  <si>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</si>
  <si>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</si>
  <si>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</si>
  <si>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</si>
  <si>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</si>
  <si>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</si>
  <si>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</si>
  <si>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</si>
  <si>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</si>
  <si>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</si>
  <si>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</si>
  <si>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</si>
  <si>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</si>
  <si>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</si>
  <si>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</si>
  <si>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</si>
  <si>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</si>
  <si>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</si>
  <si>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</si>
  <si>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</si>
  <si>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</si>
  <si>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</si>
  <si>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</si>
  <si>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</si>
  <si>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</si>
  <si>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</si>
  <si>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</si>
  <si>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</si>
  <si>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</si>
  <si>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</si>
  <si>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</si>
  <si>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</si>
  <si>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</si>
  <si>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</si>
  <si>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</si>
  <si>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</si>
  <si>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</si>
  <si>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</si>
  <si>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</si>
  <si>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</si>
  <si>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</si>
  <si>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</si>
  <si>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</si>
  <si>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</si>
  <si>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</si>
  <si>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</si>
  <si>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</si>
  <si>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</si>
  <si>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</si>
  <si>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</si>
  <si>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</si>
  <si>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</si>
  <si>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</si>
  <si>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</si>
  <si>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</si>
  <si>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</si>
  <si>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</si>
  <si>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</si>
  <si>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</si>
  <si>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</si>
  <si>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</si>
  <si>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</si>
  <si>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</si>
  <si>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</si>
  <si>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</si>
  <si>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</si>
  <si>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</si>
  <si>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</si>
  <si>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</si>
  <si>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</si>
  <si>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</si>
  <si>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</si>
  <si>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</si>
  <si>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</si>
  <si>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</si>
  <si>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</si>
  <si>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</si>
  <si>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</si>
  <si>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</si>
  <si>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</si>
  <si>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</si>
  <si>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</si>
  <si>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</si>
  <si>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</si>
  <si>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</si>
  <si>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</si>
  <si>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</si>
  <si>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</si>
  <si>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</si>
  <si>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</si>
  <si>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</si>
  <si>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</si>
  <si>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</si>
  <si>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</si>
  <si>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</si>
  <si>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</si>
  <si>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</si>
  <si>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</si>
  <si>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</si>
  <si>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</si>
  <si>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</si>
  <si>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</si>
  <si>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</si>
  <si>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</si>
  <si>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</si>
  <si>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</si>
  <si>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</si>
  <si>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</si>
  <si>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</si>
  <si>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</si>
  <si>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</si>
  <si>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</si>
  <si>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</si>
  <si>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</si>
  <si>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</si>
  <si>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</si>
  <si>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</si>
  <si>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</si>
  <si>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</si>
  <si>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</si>
  <si>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</si>
  <si>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</si>
  <si>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</si>
  <si>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</si>
  <si>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</si>
  <si>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</si>
  <si>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</si>
  <si>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</si>
  <si>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</si>
  <si>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</si>
  <si>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</si>
  <si>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</si>
  <si>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</si>
  <si>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</si>
  <si>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</si>
  <si>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</si>
  <si>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</si>
  <si>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</si>
  <si>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</si>
  <si>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</si>
  <si>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</si>
  <si>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</si>
  <si>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</si>
  <si>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</si>
  <si>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</si>
  <si>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</si>
  <si>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</si>
  <si>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</si>
  <si>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</si>
  <si>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</si>
  <si>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</si>
  <si>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</si>
  <si>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</si>
  <si>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</si>
  <si>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</si>
  <si>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</si>
  <si>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</si>
  <si>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</si>
  <si>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</si>
  <si>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</si>
  <si>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</si>
  <si>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</si>
  <si>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</si>
  <si>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</si>
  <si>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</si>
  <si>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</si>
  <si>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</si>
  <si>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</si>
  <si>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</si>
  <si>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</si>
  <si>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</si>
  <si>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</si>
  <si>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</si>
  <si>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</si>
  <si>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</si>
  <si>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</si>
  <si>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</si>
  <si>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</si>
  <si>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</si>
  <si>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</si>
  <si>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</si>
  <si>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</si>
  <si>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</si>
  <si>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</si>
  <si>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</si>
  <si>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</si>
  <si>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</si>
  <si>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</si>
  <si>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</si>
  <si>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</si>
  <si>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</si>
  <si>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</si>
  <si>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</si>
  <si>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</si>
  <si>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</si>
  <si>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</si>
  <si>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</si>
  <si>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</si>
  <si>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</si>
  <si>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</si>
  <si>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</si>
  <si>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</si>
  <si>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</si>
  <si>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</si>
  <si>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</si>
  <si>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</si>
  <si>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</si>
  <si>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</si>
  <si>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</si>
  <si>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</si>
  <si>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</si>
  <si>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</si>
  <si>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</si>
  <si>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</si>
  <si>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</si>
  <si>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</si>
  <si>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</si>
  <si>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</si>
  <si>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</si>
  <si>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</si>
  <si>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</si>
  <si>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</si>
  <si>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</si>
  <si>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</si>
  <si>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</si>
  <si>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</si>
  <si>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</si>
  <si>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</si>
  <si>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</si>
  <si>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</si>
  <si>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</si>
  <si>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</si>
  <si>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</si>
  <si>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</si>
  <si>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</si>
  <si>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</si>
  <si>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</si>
  <si>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</si>
  <si>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</si>
  <si>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</si>
  <si>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</si>
  <si>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</si>
  <si>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</si>
  <si>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</si>
  <si>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</si>
  <si>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</si>
  <si>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</si>
  <si>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</si>
  <si>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</si>
  <si>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</si>
  <si>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</si>
  <si>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</si>
  <si>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</si>
  <si>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</si>
  <si>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</si>
  <si>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</si>
  <si>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</si>
  <si>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</si>
  <si>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</si>
  <si>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</si>
  <si>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</si>
  <si>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</si>
  <si>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</si>
  <si>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</si>
  <si>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</si>
  <si>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</si>
  <si>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</si>
  <si>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</si>
  <si>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</si>
  <si>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</si>
  <si>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</si>
  <si>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</si>
  <si>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</si>
  <si>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</si>
  <si>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</si>
  <si>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</si>
  <si>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</si>
  <si>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</si>
  <si>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</si>
  <si>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</si>
  <si>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</si>
  <si>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</si>
  <si>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</si>
  <si>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</si>
  <si>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</si>
  <si>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</si>
  <si>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</si>
  <si>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</si>
  <si>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</si>
  <si>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</si>
  <si>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</si>
  <si>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</si>
  <si>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</si>
  <si>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</si>
  <si>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</si>
  <si>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</si>
  <si>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</si>
  <si>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</si>
  <si>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</si>
  <si>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</si>
  <si>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</si>
  <si>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</si>
  <si>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</si>
  <si>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</si>
  <si>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</si>
  <si>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</si>
  <si>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</si>
  <si>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</si>
  <si>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</si>
  <si>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</si>
  <si>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</si>
  <si>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</si>
  <si>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</si>
  <si>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</si>
  <si>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</si>
  <si>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</si>
  <si>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</si>
  <si>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</si>
  <si>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</si>
  <si>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</si>
  <si>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</si>
  <si>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</si>
  <si>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</si>
  <si>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</si>
  <si>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</si>
  <si>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</si>
  <si>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</si>
  <si>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</si>
  <si>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</si>
  <si>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</si>
  <si>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</si>
  <si>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</si>
  <si>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</si>
  <si>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</si>
  <si>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</si>
  <si>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</si>
  <si>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</si>
  <si>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</si>
  <si>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</si>
  <si>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</si>
  <si>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</si>
  <si>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</si>
  <si>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</si>
  <si>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</si>
  <si>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</si>
  <si>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</si>
  <si>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</si>
  <si>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</si>
  <si>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</si>
  <si>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</si>
  <si>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</si>
  <si>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</si>
  <si>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</si>
  <si>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</si>
  <si>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</si>
  <si>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</si>
  <si>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</si>
  <si>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</si>
  <si>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</si>
  <si>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</si>
  <si>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</si>
  <si>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</si>
  <si>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</si>
  <si>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</si>
  <si>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</si>
  <si>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</si>
  <si>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</si>
  <si>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</si>
  <si>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</si>
  <si>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</si>
  <si>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</si>
  <si>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</si>
  <si>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</si>
  <si>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</si>
  <si>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</si>
  <si>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</si>
  <si>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</si>
  <si>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</si>
  <si>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</si>
  <si>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</si>
  <si>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</si>
  <si>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</si>
  <si>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</si>
  <si>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</si>
  <si>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</si>
  <si>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</si>
  <si>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</si>
  <si>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</si>
  <si>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</si>
  <si>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</si>
  <si>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</si>
  <si>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</si>
  <si>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</si>
  <si>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</si>
  <si>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</si>
  <si>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</si>
  <si>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</si>
  <si>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</si>
  <si>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</si>
  <si>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</si>
  <si>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</si>
  <si>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</si>
  <si>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</si>
  <si>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</si>
  <si>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</si>
  <si>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</si>
  <si>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</si>
  <si>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</si>
  <si>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</si>
  <si>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</si>
  <si>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</si>
  <si>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</si>
  <si>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</si>
  <si>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</si>
  <si>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</si>
  <si>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</si>
  <si>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</si>
  <si>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</si>
  <si>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</si>
  <si>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</si>
  <si>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</si>
  <si>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</si>
  <si>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</si>
  <si>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</si>
  <si>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</si>
  <si>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</si>
  <si>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</si>
  <si>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</si>
  <si>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</si>
  <si>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</si>
  <si>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</si>
  <si>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</si>
  <si>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</si>
  <si>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</si>
  <si>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</si>
  <si>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</si>
  <si>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</si>
  <si>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</si>
  <si>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</si>
  <si>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</si>
  <si>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</si>
  <si>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</si>
  <si>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</si>
  <si>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</si>
  <si>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</si>
  <si>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</si>
  <si>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</si>
  <si>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</si>
  <si>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</si>
  <si>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</si>
  <si>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</si>
  <si>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</si>
  <si>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</si>
  <si>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</si>
  <si>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</si>
  <si>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</si>
  <si>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</si>
  <si>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</si>
  <si>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</si>
  <si>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</si>
  <si>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</si>
  <si>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</si>
  <si>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</si>
  <si>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</si>
  <si>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</si>
  <si>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</si>
  <si>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</si>
  <si>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</si>
  <si>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</si>
  <si>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</si>
  <si>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</si>
  <si>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</si>
  <si>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</si>
  <si>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</si>
  <si>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</si>
  <si>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</si>
  <si>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</si>
  <si>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</si>
  <si>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</si>
  <si>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</si>
  <si>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</si>
  <si>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</si>
  <si>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</si>
  <si>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</si>
  <si>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</si>
  <si>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</si>
  <si>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</si>
  <si>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</si>
  <si>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</si>
  <si>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</si>
  <si>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</si>
  <si>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</si>
  <si>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</si>
  <si>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</si>
  <si>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</si>
  <si>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</si>
  <si>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</si>
  <si>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</si>
  <si>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</si>
  <si>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</si>
  <si>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</si>
  <si>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</si>
  <si>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</si>
  <si>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</si>
  <si>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</si>
  <si>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</si>
  <si>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</si>
  <si>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</si>
  <si>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</si>
  <si>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</si>
  <si>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</si>
  <si>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</si>
  <si>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</si>
  <si>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</si>
  <si>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</si>
  <si>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</si>
  <si>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</si>
  <si>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</si>
  <si>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</si>
  <si>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</si>
  <si>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</si>
  <si>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</si>
  <si>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</si>
  <si>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</si>
  <si>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</si>
  <si>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</si>
  <si>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</si>
  <si>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</si>
  <si>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</si>
  <si>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</si>
  <si>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</si>
  <si>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</si>
  <si>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</si>
  <si>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</si>
  <si>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</si>
  <si>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</si>
  <si>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</si>
  <si>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</si>
  <si>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</si>
  <si>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</si>
  <si>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</si>
  <si>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</si>
  <si>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</si>
  <si>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</si>
  <si>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</si>
  <si>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</si>
  <si>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</si>
  <si>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</si>
  <si>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</si>
  <si>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</si>
  <si>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</si>
  <si>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</si>
  <si>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</si>
  <si>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</si>
  <si>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</si>
  <si>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</si>
  <si>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</si>
  <si>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</si>
  <si>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</si>
  <si>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</si>
  <si>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</si>
  <si>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</si>
  <si>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</si>
  <si>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</si>
  <si>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</si>
  <si>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</si>
  <si>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</si>
  <si>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</si>
  <si>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</si>
  <si>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</si>
  <si>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</si>
  <si>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</si>
  <si>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</si>
  <si>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</si>
  <si>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</si>
  <si>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</si>
  <si>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</si>
  <si>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</si>
  <si>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</si>
  <si>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</si>
  <si>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</si>
  <si>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</si>
  <si>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</si>
  <si>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</si>
  <si>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</si>
  <si>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</si>
  <si>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</si>
  <si>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</si>
  <si>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</si>
  <si>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</si>
  <si>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</si>
  <si>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</si>
  <si>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</si>
  <si>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</si>
  <si>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</si>
  <si>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</si>
  <si>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</si>
  <si>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</si>
  <si>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</si>
  <si>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</si>
  <si>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</si>
  <si>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</si>
  <si>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</si>
  <si>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</si>
  <si>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</si>
  <si>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</si>
  <si>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</si>
  <si>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</si>
  <si>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</si>
  <si>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</si>
  <si>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</si>
  <si>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</si>
  <si>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</si>
  <si>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</si>
  <si>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</si>
  <si>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</si>
  <si>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</si>
  <si>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</si>
  <si>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</si>
  <si>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</si>
  <si>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</si>
  <si>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</si>
  <si>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</si>
  <si>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</si>
  <si>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</si>
  <si>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</si>
  <si>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</si>
  <si>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</si>
  <si>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</si>
  <si>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</si>
  <si>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</si>
  <si>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</si>
  <si>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</si>
  <si>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</si>
  <si>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</si>
  <si>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</si>
  <si>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</si>
  <si>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</si>
  <si>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</si>
  <si>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</si>
  <si>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</si>
  <si>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</si>
  <si>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</si>
  <si>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</si>
  <si>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</si>
  <si>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</si>
  <si>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</si>
  <si>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</si>
  <si>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</si>
  <si>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</si>
  <si>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</si>
  <si>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</si>
  <si>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</si>
  <si>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</si>
  <si>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</si>
  <si>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</si>
  <si>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</si>
  <si>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</si>
  <si>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</si>
  <si>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</si>
  <si>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</si>
  <si>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</si>
  <si>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</si>
  <si>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</si>
  <si>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</si>
  <si>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</si>
  <si>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</si>
  <si>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</si>
  <si>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</si>
  <si>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</si>
  <si>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</si>
  <si>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</si>
  <si>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</si>
  <si>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</si>
  <si>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</si>
  <si>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</si>
  <si>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</si>
  <si>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</si>
  <si>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</si>
  <si>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</si>
  <si>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</si>
  <si>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</si>
  <si>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</si>
  <si>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</si>
  <si>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</si>
  <si>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</si>
  <si>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</si>
  <si>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</si>
  <si>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</si>
  <si>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</si>
  <si>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</si>
  <si>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</si>
  <si>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</si>
  <si>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</si>
  <si>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</si>
  <si>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</si>
  <si>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</si>
  <si>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</si>
  <si>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</si>
  <si>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</si>
  <si>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</si>
  <si>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</si>
  <si>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</si>
  <si>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</si>
  <si>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</si>
  <si>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</si>
  <si>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</si>
  <si>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</si>
  <si>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</si>
  <si>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</si>
  <si>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</si>
  <si>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</si>
  <si>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</si>
  <si>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</si>
  <si>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</si>
  <si>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</si>
  <si>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</si>
  <si>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</si>
  <si>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</si>
  <si>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</si>
  <si>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</si>
  <si>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</si>
  <si>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</si>
  <si>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</si>
  <si>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</si>
  <si>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</si>
  <si>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</si>
  <si>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</si>
  <si>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</si>
  <si>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</si>
  <si>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</si>
  <si>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</si>
  <si>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</si>
  <si>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</si>
  <si>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</si>
  <si>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</si>
  <si>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</si>
  <si>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</si>
  <si>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</si>
  <si>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</si>
  <si>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</si>
  <si>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</si>
  <si>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</si>
  <si>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</si>
  <si>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</si>
  <si>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</si>
  <si>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</si>
  <si>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</si>
  <si>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</si>
  <si>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</si>
  <si>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</si>
  <si>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</si>
  <si>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</si>
  <si>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</si>
  <si>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</si>
  <si>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</si>
  <si>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</si>
  <si>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</si>
  <si>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</si>
  <si>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</si>
  <si>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</si>
  <si>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</si>
  <si>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</si>
  <si>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</si>
  <si>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</si>
  <si>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</si>
  <si>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</si>
  <si>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</si>
  <si>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</si>
  <si>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</si>
  <si>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</si>
  <si>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</si>
  <si>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</si>
  <si>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</si>
  <si>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</si>
  <si>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</si>
  <si>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</si>
  <si>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</si>
  <si>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</si>
  <si>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</si>
  <si>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</si>
  <si>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</si>
  <si>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</si>
  <si>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</si>
  <si>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</si>
  <si>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</si>
  <si>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</si>
  <si>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</si>
  <si>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</si>
  <si>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</si>
  <si>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</si>
  <si>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</si>
  <si>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</si>
  <si>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</si>
  <si>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</si>
  <si>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</si>
  <si>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</si>
  <si>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</si>
  <si>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</si>
  <si>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</si>
  <si>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</si>
  <si>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</si>
  <si>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</si>
  <si>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</si>
  <si>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</si>
  <si>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</si>
  <si>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</si>
  <si>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</si>
  <si>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</si>
  <si>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</si>
  <si>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</si>
  <si>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</si>
  <si>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</si>
  <si>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</si>
  <si>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</si>
  <si>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</si>
  <si>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</si>
  <si>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</si>
  <si>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</si>
  <si>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</si>
  <si>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</si>
  <si>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</si>
  <si>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</si>
  <si>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</si>
  <si>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</si>
  <si>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</si>
  <si>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</si>
  <si>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</si>
  <si>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</si>
  <si>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</si>
  <si>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</si>
  <si>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</si>
  <si>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</si>
  <si>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</si>
  <si>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</si>
  <si>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</si>
  <si>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</si>
  <si>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</si>
  <si>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</si>
  <si>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</si>
  <si>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</si>
  <si>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</si>
  <si>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</si>
  <si>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</si>
  <si>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</si>
  <si>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</si>
  <si>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</si>
  <si>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</si>
  <si>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</si>
  <si>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</si>
  <si>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</si>
  <si>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</si>
  <si>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</si>
  <si>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</si>
  <si>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</si>
  <si>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</si>
  <si>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</si>
  <si>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</si>
  <si>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</si>
  <si>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</si>
  <si>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</si>
  <si>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</si>
  <si>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</si>
  <si>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</si>
  <si>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</si>
  <si>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</si>
  <si>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</si>
  <si>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</si>
  <si>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</si>
  <si>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</si>
  <si>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</si>
  <si>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</si>
  <si>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</si>
  <si>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</si>
  <si>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</si>
  <si>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</si>
  <si>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</si>
  <si>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</si>
  <si>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</si>
  <si>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</si>
  <si>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</si>
  <si>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</si>
  <si>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</si>
  <si>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</si>
  <si>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</si>
  <si>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</si>
  <si>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</si>
  <si>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</si>
  <si>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</si>
  <si>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</si>
  <si>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</si>
  <si>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</si>
  <si>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</si>
  <si>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</si>
  <si>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</si>
  <si>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</si>
  <si>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</si>
  <si>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</si>
  <si>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</si>
  <si>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</si>
  <si>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</si>
  <si>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</si>
  <si>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</si>
  <si>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</si>
  <si>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</si>
  <si>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</si>
  <si>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</si>
  <si>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</si>
  <si>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</si>
  <si>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</si>
  <si>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</si>
  <si>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</si>
  <si>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</si>
  <si>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</si>
  <si>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</si>
  <si>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</si>
  <si>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</si>
  <si>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</si>
  <si>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</si>
  <si>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</si>
  <si>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</si>
  <si>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</si>
  <si>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</si>
  <si>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</si>
  <si>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</si>
  <si>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</si>
  <si>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</si>
  <si>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</si>
  <si>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</si>
  <si>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</si>
  <si>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</si>
  <si>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</si>
  <si>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</si>
  <si>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</si>
  <si>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</si>
  <si>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</si>
  <si>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</si>
  <si>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</si>
  <si>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</si>
  <si>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</si>
  <si>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</si>
  <si>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</si>
  <si>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</si>
  <si>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</si>
  <si>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</si>
  <si>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</si>
  <si>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</si>
  <si>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</si>
  <si>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</si>
  <si>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</si>
  <si>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</si>
  <si>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</si>
  <si>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</si>
  <si>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</si>
  <si>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</si>
  <si>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</si>
  <si>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</si>
  <si>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</si>
  <si>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</si>
  <si>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</si>
  <si>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</si>
  <si>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</si>
  <si>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</si>
  <si>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</si>
  <si>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</si>
  <si>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</si>
  <si>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</si>
  <si>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</si>
  <si>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</si>
  <si>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</si>
  <si>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</si>
  <si>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</si>
  <si>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</si>
  <si>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</si>
  <si>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</si>
  <si>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</si>
  <si>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</si>
  <si>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</si>
  <si>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</si>
  <si>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</si>
  <si>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</si>
  <si>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</si>
  <si>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</si>
  <si>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</si>
  <si>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</si>
  <si>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</si>
  <si>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</si>
  <si>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</si>
  <si>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</si>
  <si>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</si>
  <si>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</si>
  <si>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</si>
  <si>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</si>
  <si>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</si>
  <si>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</si>
  <si>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</si>
  <si>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</si>
  <si>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</si>
  <si>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</si>
  <si>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</si>
  <si>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</si>
  <si>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</si>
  <si>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</si>
  <si>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</si>
  <si>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</si>
  <si>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</si>
  <si>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</si>
  <si>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</si>
  <si>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</si>
  <si>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</si>
  <si>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</si>
  <si>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</si>
  <si>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</si>
  <si>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</si>
  <si>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</si>
  <si>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</si>
  <si>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</si>
  <si>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</si>
  <si>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</si>
  <si>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</si>
  <si>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</si>
  <si>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</si>
  <si>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</si>
  <si>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</si>
  <si>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</si>
  <si>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</si>
  <si>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</si>
  <si>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</si>
  <si>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</si>
  <si>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</si>
  <si>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</si>
  <si>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</si>
  <si>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</si>
  <si>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</si>
  <si>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</si>
  <si>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</si>
  <si>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</si>
  <si>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</si>
  <si>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</si>
  <si>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</si>
  <si>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</si>
  <si>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</si>
  <si>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</si>
  <si>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</si>
  <si>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</si>
  <si>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</si>
  <si>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</si>
  <si>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</si>
  <si>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</si>
  <si>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</si>
  <si>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</si>
  <si>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</si>
  <si>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</si>
  <si>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</si>
  <si>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</si>
  <si>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</si>
  <si>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</si>
  <si>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</si>
  <si>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</si>
  <si>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</si>
  <si>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</si>
  <si>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</si>
  <si>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</si>
  <si>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</si>
  <si>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</si>
  <si>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</si>
  <si>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</si>
  <si>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</si>
  <si>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</si>
  <si>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</si>
  <si>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</si>
  <si>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</si>
  <si>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</si>
  <si>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</si>
  <si>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</si>
  <si>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</si>
  <si>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</si>
  <si>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</si>
  <si>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</si>
  <si>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</si>
  <si>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</si>
  <si>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</si>
  <si>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</si>
  <si>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</si>
  <si>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</si>
  <si>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</si>
  <si>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</si>
  <si>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</si>
  <si>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</si>
  <si>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</si>
  <si>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</si>
  <si>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</si>
  <si>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</si>
  <si>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</si>
  <si>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</si>
  <si>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</si>
  <si>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</si>
  <si>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</si>
  <si>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</si>
  <si>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</si>
  <si>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</si>
  <si>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</si>
  <si>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</si>
  <si>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</si>
  <si>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</si>
  <si>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</si>
  <si>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</si>
  <si>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</si>
  <si>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</si>
  <si>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</si>
  <si>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</si>
  <si>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</si>
  <si>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</si>
  <si>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</si>
  <si>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</si>
  <si>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</si>
  <si>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</si>
  <si>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</si>
  <si>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</si>
  <si>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</si>
  <si>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</si>
  <si>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</si>
  <si>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</si>
  <si>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</si>
  <si>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</si>
  <si>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</si>
  <si>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</si>
  <si>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</si>
  <si>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</si>
  <si>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</si>
  <si>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</si>
  <si>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</si>
  <si>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</si>
  <si>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</si>
  <si>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</si>
  <si>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</si>
  <si>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</si>
  <si>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</si>
  <si>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</si>
  <si>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</si>
  <si>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</si>
  <si>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</si>
  <si>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</si>
  <si>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</si>
  <si>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</si>
  <si>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</si>
  <si>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</si>
  <si>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</si>
  <si>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</si>
  <si>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</si>
  <si>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</si>
  <si>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</si>
  <si>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</si>
  <si>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</si>
  <si>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</si>
  <si>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</si>
  <si>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</si>
  <si>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</si>
  <si>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</si>
  <si>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</si>
  <si>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</si>
  <si>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</si>
  <si>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</si>
  <si>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</si>
  <si>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</si>
  <si>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</si>
  <si>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</si>
  <si>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</si>
  <si>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</si>
  <si>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</si>
  <si>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</si>
  <si>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</si>
  <si>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</si>
  <si>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</si>
  <si>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</si>
  <si>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</si>
  <si>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</si>
  <si>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</si>
  <si>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</si>
  <si>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</si>
  <si>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</si>
  <si>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</si>
  <si>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</si>
  <si>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</si>
  <si>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</si>
  <si>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</si>
  <si>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</si>
  <si>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</si>
  <si>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</si>
  <si>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</si>
  <si>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</si>
  <si>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</si>
  <si>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</si>
  <si>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</si>
  <si>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</si>
  <si>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</si>
  <si>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</si>
  <si>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</si>
  <si>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</si>
  <si>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</si>
  <si>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</si>
  <si>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</si>
  <si>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</si>
  <si>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</si>
  <si>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</si>
  <si>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</si>
  <si>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</si>
  <si>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</si>
  <si>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</si>
  <si>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</si>
  <si>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</si>
  <si>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</si>
  <si>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</si>
  <si>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</si>
  <si>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</si>
  <si>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</si>
  <si>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</si>
  <si>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</si>
  <si>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</si>
  <si>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</si>
  <si>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</si>
  <si>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</si>
  <si>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</si>
  <si>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</si>
  <si>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</si>
  <si>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</si>
  <si>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</si>
  <si>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</si>
  <si>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</si>
  <si>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</si>
  <si>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</si>
  <si>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</si>
  <si>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</si>
  <si>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</si>
  <si>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</si>
  <si>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</si>
  <si>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</si>
  <si>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</si>
  <si>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</si>
  <si>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</si>
  <si>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</si>
  <si>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</si>
  <si>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</si>
  <si>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</si>
  <si>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</si>
  <si>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</si>
  <si>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</si>
  <si>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</si>
  <si>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</si>
  <si>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</si>
  <si>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</si>
  <si>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</si>
  <si>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</si>
  <si>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</si>
  <si>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</si>
  <si>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</si>
  <si>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</si>
  <si>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</si>
  <si>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</si>
  <si>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</si>
  <si>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</si>
  <si>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</si>
  <si>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</si>
  <si>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</si>
  <si>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</si>
  <si>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</si>
  <si>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</si>
  <si>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</si>
  <si>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</si>
  <si>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</si>
  <si>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</si>
  <si>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</si>
  <si>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</si>
  <si>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</si>
  <si>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</si>
  <si>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</si>
  <si>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</si>
  <si>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</si>
  <si>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</si>
  <si>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</si>
  <si>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</si>
  <si>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</si>
  <si>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</si>
  <si>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</si>
  <si>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</si>
  <si>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</si>
  <si>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</si>
  <si>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</si>
  <si>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</si>
  <si>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</si>
  <si>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</si>
  <si>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</si>
  <si>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</si>
  <si>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</si>
  <si>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</si>
  <si>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</si>
  <si>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</si>
  <si>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</si>
  <si>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</si>
  <si>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</si>
  <si>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</si>
  <si>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</si>
  <si>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</si>
  <si>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</si>
  <si>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</si>
  <si>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</si>
  <si>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</si>
  <si>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</si>
  <si>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</si>
  <si>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</si>
  <si>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</si>
  <si>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</si>
  <si>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</si>
  <si>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</si>
  <si>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</si>
  <si>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</si>
  <si>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</si>
  <si>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</si>
  <si>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</si>
  <si>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</si>
  <si>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</si>
  <si>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</si>
  <si>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</si>
  <si>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</si>
  <si>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</si>
  <si>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</si>
  <si>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</si>
  <si>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</si>
  <si>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</si>
  <si>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</si>
  <si>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</si>
  <si>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</si>
  <si>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</si>
  <si>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</si>
  <si>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</si>
  <si>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</si>
  <si>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</si>
  <si>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</si>
  <si>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</si>
  <si>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</si>
  <si>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</si>
  <si>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</si>
  <si>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</si>
  <si>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</si>
  <si>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</si>
  <si>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</si>
  <si>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</si>
  <si>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</si>
  <si>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</si>
  <si>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</si>
  <si>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</si>
  <si>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</si>
  <si>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</si>
  <si>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</si>
  <si>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</si>
  <si>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</si>
  <si>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</si>
  <si>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</si>
  <si>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</si>
  <si>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</si>
  <si>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</si>
  <si>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</si>
  <si>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</si>
  <si>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</si>
  <si>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</si>
  <si>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</si>
  <si>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</si>
  <si>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</si>
  <si>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</si>
  <si>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</si>
  <si>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</si>
  <si>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</si>
  <si>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</si>
  <si>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</si>
  <si>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</si>
  <si>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</si>
  <si>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</si>
  <si>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</si>
  <si>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</si>
  <si>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</si>
  <si>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</si>
  <si>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</si>
  <si>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</si>
  <si>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</si>
  <si>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</si>
  <si>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</si>
  <si>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</si>
  <si>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</si>
  <si>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</si>
  <si>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</si>
  <si>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</si>
  <si>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</si>
  <si>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</si>
  <si>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</si>
  <si>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</si>
  <si>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</si>
  <si>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</si>
  <si>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</si>
  <si>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</si>
  <si>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</si>
  <si>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</si>
  <si>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</si>
  <si>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</si>
  <si>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</si>
  <si>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</si>
  <si>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</si>
  <si>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</si>
  <si>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</si>
  <si>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</si>
  <si>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</si>
  <si>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</si>
  <si>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</si>
  <si>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</si>
  <si>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</si>
  <si>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</si>
  <si>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</si>
  <si>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</si>
  <si>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</si>
  <si>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</si>
  <si>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</si>
  <si>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</si>
  <si>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</si>
  <si>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</si>
  <si>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</si>
  <si>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</si>
  <si>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</si>
  <si>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</si>
  <si>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</si>
  <si>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</si>
  <si>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</si>
  <si>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</si>
  <si>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</si>
  <si>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</si>
  <si>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</si>
  <si>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</si>
  <si>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</si>
  <si>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</si>
  <si>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</si>
  <si>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</si>
  <si>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</si>
  <si>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</si>
  <si>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</si>
  <si>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</si>
  <si>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</si>
  <si>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</si>
  <si>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</si>
  <si>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</si>
  <si>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</si>
  <si>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</si>
  <si>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</si>
  <si>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</si>
  <si>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</si>
  <si>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</si>
  <si>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</si>
  <si>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</si>
  <si>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</si>
  <si>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</si>
  <si>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</si>
  <si>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</si>
  <si>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</si>
  <si>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</si>
  <si>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</si>
  <si>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</si>
  <si>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</si>
  <si>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</si>
  <si>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</si>
  <si>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</si>
  <si>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</si>
  <si>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</si>
  <si>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</si>
  <si>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</si>
  <si>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</si>
  <si>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</si>
  <si>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</si>
  <si>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</si>
  <si>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</si>
  <si>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</si>
  <si>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</si>
  <si>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</si>
  <si>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</si>
  <si>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</si>
  <si>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</si>
  <si>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</si>
  <si>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</si>
  <si>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</si>
  <si>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</si>
  <si>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</si>
  <si>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</si>
  <si>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</si>
  <si>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</si>
  <si>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</si>
  <si>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</si>
  <si>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</si>
  <si>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</si>
  <si>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</si>
  <si>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</si>
  <si>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</si>
  <si>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</si>
  <si>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</si>
  <si>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</si>
  <si>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</si>
  <si>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</si>
  <si>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</si>
  <si>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</si>
  <si>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</si>
  <si>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</si>
  <si>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</si>
  <si>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</si>
  <si>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</si>
  <si>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</si>
  <si>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</si>
  <si>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</si>
  <si>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</si>
  <si>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</si>
  <si>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</si>
  <si>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</si>
  <si>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</si>
  <si>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</si>
  <si>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</si>
  <si>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</si>
  <si>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</si>
  <si>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</si>
  <si>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</si>
  <si>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</si>
  <si>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</si>
  <si>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</si>
  <si>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</si>
  <si>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</si>
  <si>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</si>
  <si>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</si>
  <si>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</si>
  <si>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</si>
  <si>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</si>
  <si>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</si>
  <si>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</si>
  <si>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</si>
  <si>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</si>
  <si>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</si>
  <si>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</si>
  <si>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</si>
  <si>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</si>
  <si>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</si>
  <si>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</si>
  <si>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</si>
  <si>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</si>
  <si>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</si>
  <si>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</si>
  <si>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</si>
  <si>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</si>
  <si>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</si>
  <si>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</si>
  <si>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</si>
  <si>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</si>
  <si>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</si>
  <si>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</si>
  <si>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</si>
  <si>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</si>
  <si>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</si>
  <si>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</si>
  <si>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</si>
  <si>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</si>
  <si>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</si>
  <si>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</si>
  <si>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</si>
  <si>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</si>
  <si>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</si>
  <si>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</si>
  <si>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</si>
  <si>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</si>
  <si>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</si>
  <si>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</si>
  <si>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</si>
  <si>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</si>
  <si>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</si>
  <si>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</si>
  <si>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</si>
  <si>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</si>
  <si>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</si>
  <si>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</si>
  <si>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</si>
  <si>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</si>
  <si>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</si>
  <si>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</si>
  <si>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</si>
  <si>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</si>
  <si>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</si>
  <si>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</si>
  <si>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</si>
  <si>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</si>
  <si>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</si>
  <si>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</si>
  <si>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</si>
  <si>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</si>
  <si>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</si>
  <si>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</si>
  <si>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</si>
  <si>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</si>
  <si>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</si>
  <si>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</si>
  <si>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</si>
  <si>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</si>
  <si>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</si>
  <si>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</si>
  <si>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</si>
  <si>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</si>
  <si>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</si>
  <si>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</si>
  <si>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</si>
  <si>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</si>
  <si>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</si>
  <si>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</si>
  <si>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</si>
  <si>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</si>
  <si>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</si>
  <si>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</si>
  <si>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</si>
  <si>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</si>
  <si>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</si>
  <si>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</si>
  <si>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</si>
  <si>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</si>
  <si>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</si>
  <si>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</si>
  <si>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</si>
  <si>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</si>
  <si>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</si>
  <si>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</si>
  <si>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</si>
  <si>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</si>
  <si>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</si>
  <si>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</si>
  <si>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</si>
  <si>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</si>
  <si>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</si>
  <si>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</si>
  <si>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</si>
  <si>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</si>
  <si>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</si>
  <si>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</si>
  <si>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</si>
  <si>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</si>
  <si>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</si>
  <si>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</si>
  <si>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</si>
  <si>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</si>
  <si>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</si>
  <si>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</si>
  <si>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</si>
  <si>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</si>
  <si>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</si>
  <si>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</si>
  <si>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</si>
  <si>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</si>
  <si>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</si>
  <si>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</si>
  <si>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</si>
  <si>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</si>
  <si>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</si>
  <si>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</si>
  <si>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</si>
  <si>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</si>
  <si>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</si>
  <si>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</si>
  <si>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</si>
  <si>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</si>
  <si>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</si>
  <si>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</si>
  <si>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</si>
  <si>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</si>
  <si>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</si>
  <si>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</si>
  <si>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</si>
  <si>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</si>
  <si>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</si>
  <si>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</si>
  <si>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</si>
  <si>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</si>
  <si>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</si>
  <si>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</si>
  <si>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</si>
  <si>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</si>
  <si>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</si>
  <si>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</si>
  <si>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</si>
  <si>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</si>
  <si>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</si>
  <si>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</si>
  <si>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</si>
  <si>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</si>
  <si>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</si>
  <si>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</si>
  <si>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</si>
  <si>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</si>
  <si>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</si>
  <si>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</si>
  <si>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</si>
  <si>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</si>
  <si>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</si>
  <si>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</si>
  <si>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</si>
  <si>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</si>
  <si>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</si>
  <si>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</si>
  <si>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</si>
  <si>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</si>
  <si>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</si>
  <si>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</si>
  <si>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</si>
  <si>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</si>
  <si>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</si>
  <si>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</si>
  <si>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</si>
  <si>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</si>
  <si>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</si>
  <si>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</si>
  <si>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</si>
  <si>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</si>
  <si>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</si>
  <si>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</si>
  <si>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</si>
  <si>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</si>
  <si>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</si>
  <si>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</si>
  <si>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</si>
  <si>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</si>
  <si>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</si>
  <si>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</si>
  <si>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</si>
  <si>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</si>
  <si>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</si>
  <si>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</si>
  <si>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</si>
  <si>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</si>
  <si>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</si>
  <si>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</si>
  <si>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</si>
  <si>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</si>
  <si>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</si>
  <si>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</si>
  <si>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</si>
  <si>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</si>
  <si>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</si>
  <si>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</si>
  <si>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</si>
  <si>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</si>
  <si>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</si>
  <si>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</si>
  <si>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</si>
  <si>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</si>
  <si>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</si>
  <si>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</si>
  <si>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</si>
  <si>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</si>
  <si>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</si>
  <si>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</si>
  <si>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</si>
  <si>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</si>
  <si>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</si>
  <si>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</si>
  <si>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</si>
  <si>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</si>
  <si>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</si>
  <si>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</si>
  <si>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</si>
  <si>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</si>
  <si>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</si>
  <si>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</si>
  <si>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</si>
  <si>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</si>
  <si>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</si>
  <si>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</si>
  <si>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</si>
  <si>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</si>
  <si>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</si>
  <si>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</si>
  <si>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</si>
  <si>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</si>
  <si>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</si>
  <si>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</si>
  <si>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</si>
  <si>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</si>
  <si>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</si>
  <si>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</si>
  <si>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</si>
  <si>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</si>
  <si>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</si>
  <si>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</si>
  <si>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</si>
  <si>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</si>
  <si>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</si>
  <si>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</si>
  <si>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</si>
  <si>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</si>
  <si>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</si>
  <si>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</si>
  <si>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</si>
  <si>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</si>
  <si>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</si>
  <si>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</si>
  <si>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</si>
  <si>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</si>
  <si>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</si>
  <si>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</si>
  <si>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</si>
  <si>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</si>
  <si>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</si>
  <si>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</si>
  <si>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</si>
  <si>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</si>
  <si>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</si>
  <si>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</si>
  <si>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</si>
  <si>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</si>
  <si>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</si>
  <si>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</si>
  <si>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</si>
  <si>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</si>
  <si>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</si>
  <si>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</si>
  <si>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</si>
  <si>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</si>
  <si>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</si>
  <si>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</si>
  <si>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</si>
  <si>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</si>
  <si>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</si>
  <si>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</si>
  <si>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</si>
  <si>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</si>
  <si>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</si>
  <si>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</si>
  <si>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</si>
  <si>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</si>
  <si>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</si>
  <si>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</si>
  <si>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</si>
  <si>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</si>
  <si>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</si>
  <si>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</si>
  <si>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</si>
  <si>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</si>
  <si>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</si>
  <si>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</si>
  <si>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</si>
  <si>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</si>
  <si>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</si>
  <si>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</si>
  <si>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</si>
  <si>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</si>
  <si>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</si>
  <si>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</si>
  <si>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</si>
  <si>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</si>
  <si>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</si>
  <si>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</si>
  <si>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</si>
  <si>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</si>
  <si>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</si>
  <si>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</si>
  <si>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</si>
  <si>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</si>
  <si>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</si>
  <si>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</si>
  <si>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</si>
  <si>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</si>
  <si>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</si>
  <si>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</si>
  <si>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</si>
  <si>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</si>
  <si>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</si>
  <si>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</si>
  <si>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</si>
  <si>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</si>
  <si>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</si>
  <si>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</si>
  <si>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</si>
  <si>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</si>
  <si>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</si>
  <si>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</si>
  <si>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</si>
  <si>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</si>
  <si>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</si>
  <si>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</si>
  <si>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</si>
  <si>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</si>
  <si>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</si>
  <si>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</si>
  <si>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</si>
  <si>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</si>
  <si>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</si>
  <si>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</si>
  <si>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</si>
  <si>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</si>
  <si>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</si>
  <si>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</si>
  <si>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</si>
  <si>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</si>
  <si>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</si>
  <si>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</si>
  <si>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</si>
  <si>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</si>
  <si>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</si>
  <si>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</si>
  <si>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</si>
  <si>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</si>
  <si>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</si>
  <si>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</si>
  <si>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</si>
  <si>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</si>
  <si>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</si>
  <si>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</si>
  <si>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</si>
  <si>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</si>
  <si>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</si>
  <si>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</si>
  <si>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</si>
  <si>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</si>
  <si>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</si>
  <si>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</si>
  <si>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</si>
  <si>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</si>
  <si>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</si>
  <si>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</si>
  <si>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</si>
  <si>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</si>
  <si>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</si>
  <si>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</si>
  <si>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</si>
  <si>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</si>
  <si>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</si>
  <si>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</si>
  <si>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</si>
  <si>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</si>
  <si>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</si>
  <si>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</si>
  <si>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</si>
  <si>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</si>
  <si>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</si>
  <si>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</si>
  <si>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</si>
  <si>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</si>
  <si>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</si>
  <si>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</si>
  <si>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</si>
  <si>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</si>
  <si>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</si>
  <si>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</si>
  <si>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</si>
  <si>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</si>
  <si>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</si>
  <si>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</si>
  <si>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</si>
  <si>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</si>
  <si>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</si>
  <si>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</si>
  <si>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</si>
  <si>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</si>
  <si>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</si>
  <si>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</si>
  <si>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</si>
  <si>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</si>
  <si>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</si>
  <si>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</si>
  <si>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</si>
  <si>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</si>
  <si>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</si>
  <si>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</si>
  <si>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</si>
  <si>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</si>
  <si>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</si>
  <si>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</si>
  <si>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</si>
  <si>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</si>
  <si>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</si>
  <si>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</si>
  <si>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</si>
  <si>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</si>
  <si>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</si>
  <si>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</si>
  <si>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</si>
  <si>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</si>
  <si>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</si>
  <si>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</si>
  <si>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</si>
  <si>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</si>
  <si>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</si>
  <si>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</si>
  <si>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</si>
  <si>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</si>
  <si>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</si>
  <si>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</si>
  <si>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</si>
  <si>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</si>
  <si>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</si>
  <si>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</si>
  <si>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</si>
  <si>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</si>
  <si>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</si>
  <si>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</si>
  <si>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</si>
  <si>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</si>
  <si>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</si>
  <si>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</si>
  <si>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</si>
  <si>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</si>
  <si>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</si>
  <si>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</si>
  <si>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</si>
  <si>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</si>
  <si>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</si>
  <si>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</si>
  <si>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</si>
  <si>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</si>
  <si>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</si>
  <si>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</si>
  <si>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</si>
  <si>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</si>
  <si>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</si>
  <si>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</si>
  <si>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</si>
  <si>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</si>
  <si>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</si>
  <si>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</si>
  <si>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</si>
  <si>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</si>
  <si>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</si>
  <si>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</si>
  <si>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</si>
  <si>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</si>
  <si>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</si>
  <si>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</si>
  <si>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</si>
  <si>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</si>
  <si>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</si>
  <si>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</si>
  <si>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</si>
  <si>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</si>
  <si>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</si>
  <si>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</si>
  <si>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</si>
  <si>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</si>
  <si>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</si>
  <si>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</si>
  <si>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</si>
  <si>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</si>
  <si>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</si>
  <si>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</si>
  <si>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</si>
  <si>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</si>
  <si>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</si>
  <si>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</si>
  <si>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</si>
  <si>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</si>
  <si>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</si>
  <si>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</si>
  <si>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</si>
  <si>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</si>
  <si>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</si>
  <si>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</si>
  <si>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</si>
  <si>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</si>
  <si>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</si>
  <si>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</si>
  <si>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</si>
  <si>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</si>
  <si>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</si>
  <si>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</si>
  <si>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</si>
  <si>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</si>
  <si>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</si>
  <si>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</si>
  <si>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</si>
  <si>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</si>
  <si>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</si>
  <si>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</si>
  <si>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</si>
  <si>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</si>
  <si>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</si>
  <si>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</si>
  <si>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</si>
  <si>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</si>
  <si>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</si>
  <si>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</si>
  <si>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</si>
  <si>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</si>
  <si>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</si>
  <si>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</si>
  <si>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</si>
  <si>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</si>
  <si>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</si>
  <si>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</si>
  <si>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</si>
  <si>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</si>
  <si>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</si>
  <si>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</si>
  <si>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</si>
  <si>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</si>
  <si>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</si>
  <si>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</si>
  <si>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</si>
  <si>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</si>
  <si>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</si>
  <si>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</si>
  <si>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</si>
  <si>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</si>
  <si>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</si>
  <si>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</si>
  <si>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</si>
  <si>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</si>
  <si>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</si>
  <si>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</si>
  <si>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</si>
  <si>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</si>
  <si>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</si>
  <si>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</si>
  <si>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</si>
  <si>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</si>
  <si>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</si>
  <si>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</si>
  <si>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</si>
  <si>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</si>
  <si>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</si>
  <si>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</si>
  <si>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</si>
  <si>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</si>
  <si>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</si>
  <si>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</si>
  <si>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</si>
  <si>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</si>
  <si>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</si>
  <si>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</si>
  <si>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</si>
  <si>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</si>
  <si>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</si>
  <si>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</si>
  <si>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</si>
  <si>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</si>
  <si>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</si>
  <si>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</si>
  <si>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</si>
  <si>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</si>
  <si>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</si>
  <si>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</si>
  <si>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</si>
  <si>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</si>
  <si>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</si>
  <si>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</si>
  <si>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</si>
  <si>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</si>
  <si>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</si>
  <si>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</si>
  <si>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</si>
  <si>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</si>
  <si>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</si>
  <si>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</si>
  <si>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</si>
  <si>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</si>
  <si>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</si>
  <si>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</si>
  <si>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</si>
  <si>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</si>
  <si>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</si>
  <si>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</si>
  <si>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</si>
  <si>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</si>
  <si>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</si>
  <si>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</si>
  <si>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</si>
  <si>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</si>
  <si>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</si>
  <si>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</si>
  <si>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</si>
  <si>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</si>
  <si>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</si>
  <si>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</si>
  <si>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</si>
  <si>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</si>
  <si>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</si>
  <si>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</si>
  <si>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</si>
  <si>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</si>
  <si>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</si>
  <si>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</si>
  <si>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</si>
  <si>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</si>
  <si>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</si>
  <si>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</si>
  <si>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</si>
  <si>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</si>
  <si>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</si>
  <si>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</si>
  <si>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</si>
  <si>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</si>
  <si>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</si>
  <si>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</si>
  <si>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</si>
  <si>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</si>
  <si>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</si>
  <si>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</si>
  <si>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</si>
  <si>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</si>
  <si>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</si>
  <si>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</si>
  <si>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</si>
  <si>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</si>
  <si>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</si>
  <si>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</si>
  <si>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</si>
  <si>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</si>
  <si>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</si>
  <si>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</si>
  <si>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</si>
  <si>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</si>
  <si>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</si>
  <si>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</si>
  <si>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</si>
  <si>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</si>
  <si>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</si>
  <si>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</si>
  <si>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</si>
  <si>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</si>
  <si>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</si>
  <si>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</si>
  <si>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</si>
  <si>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</si>
  <si>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</si>
  <si>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</si>
  <si>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</si>
  <si>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</si>
  <si>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</si>
  <si>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</si>
  <si>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</si>
  <si>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</si>
  <si>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</si>
  <si>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</si>
  <si>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</si>
  <si>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</si>
  <si>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</si>
  <si>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</si>
  <si>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</si>
  <si>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</si>
  <si>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</si>
  <si>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</si>
  <si>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</si>
  <si>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</si>
  <si>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</si>
  <si>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</si>
  <si>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</si>
  <si>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</si>
  <si>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</si>
  <si>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</si>
  <si>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</si>
  <si>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</si>
  <si>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</si>
  <si>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</si>
  <si>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</si>
  <si>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</si>
  <si>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</si>
  <si>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</si>
  <si>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</si>
  <si>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</si>
  <si>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</si>
  <si>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</si>
  <si>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</si>
  <si>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</si>
  <si>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</si>
  <si>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</si>
  <si>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</si>
  <si>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</si>
  <si>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</si>
  <si>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</si>
  <si>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</si>
  <si>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</si>
  <si>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</si>
  <si>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</si>
  <si>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</si>
  <si>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</si>
  <si>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</si>
  <si>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</si>
  <si>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</si>
  <si>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</si>
  <si>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</si>
  <si>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</si>
  <si>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</si>
  <si>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</si>
  <si>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</si>
  <si>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</si>
  <si>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</si>
  <si>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</si>
  <si>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</si>
  <si>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</si>
  <si>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</si>
  <si>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</si>
  <si>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</si>
  <si>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</si>
  <si>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</si>
  <si>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</si>
  <si>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</si>
  <si>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</si>
  <si>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</si>
  <si>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</si>
  <si>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</si>
  <si>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</si>
  <si>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</si>
  <si>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</si>
  <si>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</si>
  <si>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</si>
  <si>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</si>
  <si>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</si>
  <si>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</si>
  <si>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</si>
  <si>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</si>
  <si>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</si>
  <si>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</si>
  <si>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</si>
  <si>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</si>
  <si>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</si>
  <si>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</si>
  <si>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</si>
  <si>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</si>
  <si>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</si>
  <si>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</si>
  <si>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</si>
  <si>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</si>
  <si>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</si>
  <si>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</si>
  <si>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</si>
  <si>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</si>
  <si>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</si>
  <si>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</si>
  <si>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</si>
  <si>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</si>
  <si>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</si>
  <si>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</si>
  <si>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</si>
  <si>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</si>
  <si>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</si>
  <si>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</si>
  <si>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</si>
  <si>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</si>
  <si>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</si>
  <si>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</si>
  <si>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</si>
  <si>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</si>
  <si>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</si>
  <si>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</si>
  <si>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</si>
  <si>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</si>
  <si>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</si>
  <si>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</si>
  <si>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</si>
  <si>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</si>
  <si>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</si>
  <si>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</si>
  <si>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</si>
  <si>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</si>
  <si>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</si>
  <si>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</si>
  <si>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</si>
  <si>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</si>
  <si>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</si>
  <si>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</si>
  <si>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</si>
  <si>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</si>
  <si>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</si>
  <si>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</si>
  <si>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</si>
  <si>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</si>
  <si>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</si>
  <si>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</si>
  <si>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</si>
  <si>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</si>
  <si>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</si>
  <si>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</si>
  <si>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</si>
  <si>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</si>
  <si>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</si>
  <si>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</si>
  <si>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</si>
  <si>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</si>
  <si>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</si>
  <si>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</si>
  <si>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</si>
  <si>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</si>
  <si>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</si>
  <si>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</si>
  <si>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</si>
  <si>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</si>
  <si>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</si>
  <si>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</si>
  <si>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</si>
  <si>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</si>
  <si>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</si>
  <si>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</si>
  <si>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</si>
  <si>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</si>
  <si>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</si>
  <si>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</si>
  <si>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</si>
  <si>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</si>
  <si>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</si>
  <si>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</si>
  <si>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</si>
  <si>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</si>
  <si>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</si>
  <si>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</si>
  <si>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</si>
  <si>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</si>
  <si>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</si>
  <si>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</si>
  <si>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</si>
  <si>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</si>
  <si>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</si>
  <si>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</si>
  <si>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</si>
  <si>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</si>
  <si>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</si>
  <si>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</si>
  <si>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</si>
  <si>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</si>
  <si>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</si>
  <si>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</si>
  <si>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</si>
  <si>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</si>
  <si>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</si>
  <si>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</si>
  <si>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</si>
  <si>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</si>
  <si>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</si>
  <si>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</si>
  <si>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</si>
  <si>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</si>
  <si>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</si>
  <si>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</si>
  <si>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</si>
  <si>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</si>
  <si>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</si>
  <si>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</si>
  <si>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</si>
  <si>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</si>
  <si>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</si>
  <si>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</si>
  <si>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</si>
  <si>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</si>
  <si>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</si>
  <si>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</si>
  <si>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</si>
  <si>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</si>
  <si>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</si>
  <si>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</si>
  <si>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</si>
  <si>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</si>
  <si>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</si>
  <si>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</si>
  <si>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</si>
  <si>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</si>
  <si>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</si>
  <si>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</si>
  <si>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</si>
  <si>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</si>
  <si>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</si>
  <si>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</si>
  <si>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</si>
  <si>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</si>
  <si>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</si>
  <si>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</si>
  <si>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</si>
  <si>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</si>
  <si>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</si>
  <si>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</si>
  <si>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</si>
  <si>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</si>
  <si>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</si>
  <si>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</si>
  <si>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</si>
  <si>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</si>
  <si>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</si>
  <si>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</si>
  <si>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</si>
  <si>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</si>
  <si>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</si>
  <si>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</si>
  <si>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</si>
  <si>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</si>
  <si>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</si>
  <si>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</si>
  <si>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</si>
  <si>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</si>
  <si>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</si>
  <si>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</si>
  <si>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</si>
  <si>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</si>
  <si>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</si>
  <si>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</si>
  <si>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</si>
  <si>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</si>
  <si>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</si>
  <si>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</si>
  <si>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</si>
  <si>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</si>
  <si>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</si>
  <si>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</si>
  <si>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</si>
  <si>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</si>
  <si>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</si>
  <si>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</si>
  <si>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</si>
  <si>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</si>
  <si>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</si>
  <si>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</si>
  <si>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</si>
  <si>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</si>
  <si>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</si>
  <si>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</si>
  <si>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</si>
  <si>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</si>
  <si>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</si>
  <si>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</si>
  <si>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</si>
  <si>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</si>
  <si>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</si>
  <si>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</si>
  <si>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</si>
  <si>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</si>
  <si>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</si>
  <si>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</si>
  <si>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</si>
  <si>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</si>
  <si>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</si>
  <si>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</si>
  <si>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</si>
  <si>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</si>
  <si>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</si>
  <si>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</si>
  <si>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</si>
  <si>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</si>
  <si>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</si>
  <si>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</si>
  <si>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</si>
  <si>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</si>
  <si>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</si>
  <si>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</si>
  <si>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</si>
  <si>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</si>
  <si>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</si>
  <si>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</si>
  <si>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</si>
  <si>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</si>
  <si>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</si>
  <si>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</si>
  <si>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</si>
  <si>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</si>
  <si>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</si>
  <si>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</si>
  <si>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</si>
  <si>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</si>
  <si>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</si>
  <si>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</si>
  <si>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</si>
  <si>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</si>
  <si>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</si>
  <si>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</si>
  <si>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</si>
  <si>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</si>
  <si>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</si>
  <si>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</si>
  <si>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</si>
  <si>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</si>
  <si>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</si>
  <si>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</si>
  <si>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</si>
  <si>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</si>
  <si>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</si>
  <si>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</si>
  <si>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</si>
  <si>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</si>
  <si>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</si>
  <si>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</si>
  <si>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</si>
  <si>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</si>
  <si>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</si>
  <si>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</si>
  <si>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</si>
  <si>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</si>
  <si>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</si>
  <si>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</si>
  <si>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</si>
  <si>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</si>
  <si>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</si>
  <si>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</si>
  <si>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</si>
  <si>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</si>
  <si>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</si>
  <si>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</si>
  <si>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</si>
  <si>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</si>
  <si>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</si>
  <si>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</si>
  <si>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</si>
  <si>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</si>
  <si>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</si>
  <si>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</si>
  <si>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</si>
  <si>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</si>
  <si>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</si>
  <si>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</si>
  <si>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</si>
  <si>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</si>
  <si>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</si>
  <si>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</si>
  <si>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</si>
  <si>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</si>
  <si>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</si>
  <si>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</si>
  <si>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</si>
  <si>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</si>
  <si>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</si>
  <si>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</si>
  <si>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</si>
  <si>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</si>
  <si>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</si>
  <si>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</si>
  <si>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</si>
  <si>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</si>
  <si>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</si>
  <si>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</si>
  <si>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</si>
  <si>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</si>
  <si>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</si>
  <si>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</si>
  <si>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</si>
  <si>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</si>
  <si>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</si>
  <si>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</si>
  <si>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</si>
  <si>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</si>
  <si>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</si>
  <si>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</si>
  <si>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</si>
  <si>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</si>
  <si>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</si>
  <si>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</si>
  <si>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</si>
  <si>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</si>
  <si>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</si>
  <si>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</si>
  <si>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</si>
  <si>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</si>
  <si>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</si>
  <si>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</si>
  <si>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</si>
  <si>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</si>
  <si>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</si>
  <si>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</si>
  <si>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</si>
  <si>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</si>
  <si>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</si>
  <si>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</si>
  <si>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</si>
  <si>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</si>
  <si>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</si>
  <si>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</si>
  <si>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</si>
  <si>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</si>
  <si>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</si>
  <si>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</si>
  <si>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</si>
  <si>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</si>
  <si>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</si>
  <si>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</si>
  <si>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</si>
  <si>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</si>
  <si>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</si>
  <si>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</si>
  <si>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</si>
  <si>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</si>
  <si>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</si>
  <si>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</si>
  <si>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</si>
  <si>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</si>
  <si>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</si>
  <si>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</si>
  <si>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</si>
  <si>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</si>
  <si>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</si>
  <si>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</si>
  <si>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</si>
  <si>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</si>
  <si>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</si>
  <si>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</si>
  <si>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</si>
  <si>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</si>
  <si>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</si>
  <si>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</si>
  <si>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</si>
  <si>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</si>
  <si>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</si>
  <si>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</si>
  <si>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</si>
  <si>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</si>
  <si>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</si>
  <si>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</si>
  <si>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</si>
  <si>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</si>
  <si>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</si>
  <si>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</si>
  <si>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</si>
  <si>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</si>
  <si>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</si>
  <si>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</si>
  <si>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</si>
  <si>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</si>
  <si>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</si>
  <si>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</si>
  <si>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</si>
  <si>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</si>
  <si>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</si>
  <si>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</si>
  <si>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</si>
  <si>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</si>
  <si>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</si>
  <si>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</si>
  <si>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</si>
  <si>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</si>
  <si>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</si>
  <si>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</si>
  <si>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</si>
  <si>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</si>
  <si>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</si>
  <si>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</si>
  <si>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</si>
  <si>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</si>
  <si>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</si>
  <si>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</si>
  <si>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</si>
  <si>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</si>
  <si>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</si>
  <si>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</si>
  <si>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</si>
  <si>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</si>
  <si>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</si>
  <si>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</si>
  <si>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</si>
  <si>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</si>
  <si>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</si>
  <si>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</si>
  <si>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</si>
  <si>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</si>
  <si>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</si>
  <si>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</si>
  <si>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</si>
  <si>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</si>
  <si>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</si>
  <si>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</si>
  <si>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</si>
  <si>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</si>
  <si>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</si>
  <si>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</si>
  <si>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</si>
  <si>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</si>
  <si>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</si>
  <si>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</si>
  <si>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</si>
  <si>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</si>
  <si>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</si>
  <si>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</si>
  <si>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</si>
  <si>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</si>
  <si>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</si>
  <si>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</si>
  <si>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</si>
  <si>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</si>
  <si>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</si>
  <si>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</si>
  <si>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</si>
  <si>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</si>
  <si>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</si>
  <si>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</si>
  <si>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</si>
  <si>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</si>
  <si>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</si>
  <si>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</si>
  <si>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</si>
  <si>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</si>
  <si>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</si>
  <si>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</si>
  <si>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</si>
  <si>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</si>
  <si>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</si>
  <si>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</si>
  <si>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</si>
  <si>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</si>
  <si>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</si>
  <si>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</si>
  <si>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</si>
  <si>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</si>
  <si>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</si>
  <si>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</si>
  <si>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</si>
  <si>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</si>
  <si>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</si>
  <si>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</si>
  <si>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</si>
  <si>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</si>
  <si>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</si>
  <si>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</si>
  <si>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</si>
  <si>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</si>
  <si>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</si>
  <si>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</si>
  <si>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</si>
  <si>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</si>
  <si>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</si>
  <si>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</si>
  <si>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</si>
  <si>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</si>
  <si>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</si>
  <si>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</si>
  <si>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</si>
  <si>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</si>
  <si>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</si>
  <si>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</si>
  <si>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</si>
  <si>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</si>
  <si>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</si>
  <si>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</si>
  <si>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</si>
  <si>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</si>
  <si>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</si>
  <si>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</si>
  <si>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</si>
  <si>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</si>
  <si>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</si>
  <si>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</si>
  <si>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</si>
  <si>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</si>
  <si>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</si>
  <si>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</si>
  <si>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</si>
  <si>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</si>
  <si>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</si>
  <si>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</si>
  <si>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</si>
  <si>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</si>
  <si>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</si>
  <si>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</si>
  <si>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</si>
  <si>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</si>
  <si>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</si>
  <si>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</si>
  <si>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</si>
  <si>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</si>
  <si>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</si>
  <si>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</si>
  <si>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</si>
  <si>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</si>
  <si>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</si>
  <si>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</si>
  <si>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</si>
  <si>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</si>
  <si>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</si>
  <si>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</si>
  <si>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</si>
  <si>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</si>
  <si>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</si>
  <si>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</si>
  <si>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</si>
  <si>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</si>
  <si>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</si>
  <si>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</si>
  <si>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</si>
  <si>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</si>
  <si>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</si>
  <si>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</si>
  <si>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</si>
  <si>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</si>
  <si>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</si>
  <si>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</si>
  <si>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</si>
  <si>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</si>
  <si>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</si>
  <si>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</si>
  <si>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</si>
  <si>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</si>
  <si>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</si>
  <si>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</si>
  <si>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</si>
  <si>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</si>
  <si>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</si>
  <si>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</si>
  <si>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</si>
  <si>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</si>
  <si>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</si>
  <si>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</si>
  <si>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</si>
  <si>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</si>
  <si>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</si>
  <si>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</si>
  <si>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</si>
  <si>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</si>
  <si>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</si>
  <si>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</si>
  <si>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</si>
  <si>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</si>
  <si>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</si>
  <si>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</si>
  <si>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</si>
  <si>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</si>
  <si>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</si>
  <si>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</si>
  <si>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</si>
  <si>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</si>
  <si>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</si>
  <si>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</si>
  <si>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</si>
  <si>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</si>
  <si>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</si>
  <si>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</si>
  <si>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</si>
  <si>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</si>
  <si>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</si>
  <si>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</si>
  <si>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</si>
  <si>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</si>
  <si>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</si>
  <si>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</si>
  <si>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</si>
  <si>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</si>
  <si>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</si>
  <si>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</si>
  <si>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</si>
  <si>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</si>
  <si>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</si>
  <si>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</si>
  <si>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</si>
  <si>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</si>
  <si>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</si>
  <si>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</si>
  <si>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</si>
  <si>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</si>
  <si>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</si>
  <si>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</si>
  <si>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</si>
  <si>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</si>
  <si>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</si>
  <si>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</si>
  <si>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</si>
  <si>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</si>
  <si>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</si>
  <si>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</si>
  <si>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</si>
  <si>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</si>
  <si>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</si>
  <si>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</si>
  <si>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</si>
  <si>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</si>
  <si>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</si>
  <si>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</si>
  <si>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</si>
  <si>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</si>
  <si>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</si>
  <si>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</si>
  <si>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</si>
  <si>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</si>
  <si>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</si>
  <si>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</si>
  <si>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</si>
  <si>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</si>
  <si>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</si>
  <si>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</si>
  <si>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</si>
  <si>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</si>
  <si>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</si>
  <si>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</si>
  <si>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</si>
  <si>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</si>
  <si>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</si>
  <si>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</si>
  <si>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</si>
  <si>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</si>
  <si>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</si>
  <si>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</si>
  <si>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</si>
  <si>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</si>
  <si>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</si>
  <si>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</si>
  <si>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</si>
  <si>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</si>
  <si>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</si>
  <si>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</si>
  <si>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</si>
  <si>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</si>
  <si>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</si>
  <si>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</si>
  <si>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</si>
  <si>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</si>
  <si>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</si>
  <si>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</si>
  <si>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</si>
  <si>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</si>
  <si>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</si>
  <si>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</si>
  <si>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</si>
  <si>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</si>
  <si>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</si>
  <si>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</si>
  <si>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</si>
  <si>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</si>
  <si>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</si>
  <si>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</si>
  <si>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</si>
  <si>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</si>
  <si>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</si>
  <si>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</si>
  <si>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</si>
  <si>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</si>
  <si>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</si>
  <si>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</si>
  <si>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</si>
  <si>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</si>
  <si>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</si>
  <si>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</si>
  <si>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</si>
  <si>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</si>
  <si>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</si>
  <si>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</si>
  <si>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</si>
  <si>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</si>
  <si>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</si>
  <si>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</si>
  <si>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</si>
  <si>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</si>
  <si>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</si>
  <si>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</si>
  <si>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</si>
  <si>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</si>
  <si>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</si>
  <si>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</si>
  <si>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</si>
  <si>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</si>
  <si>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</si>
  <si>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</si>
  <si>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</si>
  <si>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</si>
  <si>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</si>
  <si>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</si>
  <si>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</si>
  <si>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</si>
  <si>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</si>
  <si>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</si>
  <si>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</si>
  <si>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</si>
  <si>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</si>
  <si>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</si>
  <si>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</si>
  <si>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</si>
  <si>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</si>
  <si>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</si>
  <si>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</si>
  <si>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</si>
  <si>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</si>
  <si>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</si>
  <si>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</si>
  <si>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</si>
  <si>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</si>
  <si>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</si>
  <si>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</si>
  <si>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</si>
  <si>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</si>
  <si>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</si>
  <si>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</si>
  <si>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</si>
  <si>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</si>
  <si>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</si>
  <si>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</si>
  <si>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</si>
  <si>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</si>
  <si>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</si>
  <si>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</si>
  <si>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</si>
  <si>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</si>
  <si>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</si>
  <si>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</si>
  <si>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</si>
  <si>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</si>
  <si>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</si>
  <si>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</si>
  <si>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</si>
  <si>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</si>
  <si>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</si>
  <si>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</si>
  <si>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</si>
  <si>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</si>
  <si>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</si>
  <si>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</si>
  <si>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</si>
  <si>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</si>
  <si>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</si>
  <si>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</si>
  <si>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</si>
  <si>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</si>
  <si>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</si>
  <si>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</si>
  <si>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</si>
  <si>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</si>
  <si>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</si>
  <si>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</si>
  <si>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</si>
  <si>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</si>
  <si>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</si>
  <si>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</si>
  <si>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</si>
  <si>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</si>
  <si>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</si>
  <si>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</si>
  <si>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</si>
  <si>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</si>
  <si>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</si>
  <si>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</si>
  <si>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</si>
  <si>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</si>
  <si>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</si>
  <si>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</si>
  <si>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</si>
  <si>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</si>
  <si>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</si>
  <si>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</si>
  <si>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</si>
  <si>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</si>
  <si>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</si>
  <si>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</si>
  <si>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</si>
  <si>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</si>
  <si>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</si>
  <si>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</si>
  <si>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</si>
  <si>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</si>
  <si>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</si>
  <si>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</si>
  <si>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</si>
  <si>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</si>
  <si>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</si>
  <si>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</si>
  <si>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</si>
  <si>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</si>
  <si>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</si>
  <si>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</si>
  <si>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</si>
  <si>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</si>
  <si>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</si>
  <si>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</si>
  <si>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</si>
  <si>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</si>
  <si>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</si>
  <si>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</si>
  <si>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</si>
  <si>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</si>
  <si>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</si>
  <si>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</si>
  <si>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</si>
  <si>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</si>
  <si>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</si>
  <si>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</si>
  <si>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</si>
  <si>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</si>
  <si>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</si>
  <si>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</si>
  <si>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</si>
  <si>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</si>
  <si>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</si>
  <si>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</si>
  <si>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</si>
  <si>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</si>
  <si>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</si>
  <si>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</si>
  <si>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</si>
  <si>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</si>
  <si>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</si>
  <si>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</si>
  <si>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</si>
  <si>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</si>
  <si>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</si>
  <si>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</si>
  <si>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</si>
  <si>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</si>
  <si>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</si>
  <si>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</si>
  <si>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</si>
  <si>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</si>
  <si>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</si>
  <si>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</si>
  <si>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</si>
  <si>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</si>
  <si>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</si>
  <si>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</si>
  <si>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</si>
  <si>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</si>
  <si>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</si>
  <si>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</si>
  <si>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</si>
  <si>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</si>
  <si>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</si>
  <si>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</si>
  <si>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</si>
  <si>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</si>
  <si>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</si>
  <si>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</si>
  <si>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</si>
  <si>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</si>
  <si>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</si>
  <si>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</si>
  <si>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</si>
  <si>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</si>
  <si>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</si>
  <si>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</si>
  <si>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</si>
  <si>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</si>
  <si>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</si>
  <si>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</si>
  <si>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</si>
  <si>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</si>
  <si>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</si>
  <si>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</si>
  <si>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</si>
  <si>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</si>
  <si>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</si>
  <si>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</si>
  <si>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</si>
  <si>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</si>
  <si>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</si>
  <si>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</si>
  <si>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</si>
  <si>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</si>
  <si>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</si>
  <si>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</si>
  <si>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</si>
  <si>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</si>
  <si>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</si>
  <si>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</si>
  <si>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</si>
  <si>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</si>
  <si>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</si>
  <si>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</si>
  <si>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</si>
  <si>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</si>
  <si>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</si>
  <si>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</si>
  <si>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</si>
  <si>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</si>
  <si>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</si>
  <si>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</si>
  <si>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</si>
  <si>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</si>
  <si>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</si>
  <si>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</si>
  <si>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</si>
  <si>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</si>
  <si>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</si>
  <si>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</si>
  <si>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</si>
  <si>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</si>
  <si>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</si>
  <si>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</si>
  <si>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</si>
  <si>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</si>
  <si>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</si>
  <si>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</si>
  <si>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</si>
  <si>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</si>
  <si>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</si>
  <si>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</si>
  <si>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</si>
  <si>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</si>
  <si>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</si>
  <si>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</si>
  <si>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</si>
  <si>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</si>
  <si>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</si>
  <si>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</si>
  <si>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</si>
  <si>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</si>
  <si>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</si>
  <si>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</si>
  <si>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</si>
  <si>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</si>
  <si>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</si>
  <si>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</si>
  <si>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</si>
  <si>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</si>
  <si>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</si>
  <si>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</si>
  <si>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</si>
  <si>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</si>
  <si>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</si>
  <si>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</si>
  <si>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</si>
  <si>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</si>
  <si>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</si>
  <si>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</si>
  <si>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</si>
  <si>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</si>
  <si>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</si>
  <si>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</si>
  <si>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</si>
  <si>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</si>
  <si>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</si>
  <si>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</si>
  <si>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</si>
  <si>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</si>
  <si>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</si>
  <si>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</si>
  <si>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</si>
  <si>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</si>
  <si>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</si>
  <si>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</si>
  <si>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</si>
  <si>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</si>
  <si>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</si>
  <si>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</si>
  <si>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</si>
  <si>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</si>
  <si>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</si>
  <si>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</si>
  <si>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</si>
  <si>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</si>
  <si>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</si>
  <si>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</si>
  <si>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</si>
  <si>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</si>
  <si>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</si>
  <si>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</si>
  <si>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</si>
  <si>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</si>
  <si>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</si>
  <si>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</si>
  <si>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</si>
  <si>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</si>
  <si>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</si>
  <si>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</si>
  <si>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</si>
  <si>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</si>
  <si>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</si>
  <si>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</si>
  <si>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</si>
  <si>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</si>
  <si>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</si>
  <si>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</si>
  <si>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</si>
  <si>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</si>
  <si>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</si>
  <si>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</si>
  <si>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</si>
  <si>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</si>
  <si>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</si>
  <si>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</si>
  <si>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</si>
  <si>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</si>
  <si>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</si>
  <si>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</si>
  <si>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</si>
  <si>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</si>
  <si>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</si>
  <si>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</si>
  <si>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</si>
  <si>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</si>
  <si>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</si>
  <si>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</si>
  <si>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</si>
  <si>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</si>
  <si>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</si>
  <si>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</si>
  <si>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</si>
  <si>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</si>
  <si>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</si>
  <si>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</si>
  <si>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</si>
  <si>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</si>
  <si>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</si>
  <si>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</si>
  <si>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</si>
  <si>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</si>
  <si>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</si>
  <si>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</si>
  <si>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</si>
  <si>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</si>
  <si>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</si>
  <si>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</si>
  <si>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</si>
  <si>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</si>
  <si>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</si>
  <si>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</si>
  <si>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</si>
  <si>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</si>
  <si>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</si>
  <si>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</si>
  <si>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</si>
  <si>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</si>
  <si>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</si>
  <si>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</si>
  <si>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</si>
  <si>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</si>
  <si>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</si>
  <si>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</si>
  <si>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</si>
  <si>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</si>
  <si>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</si>
  <si>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</si>
  <si>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</si>
  <si>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</si>
  <si>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</si>
  <si>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</si>
  <si>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</si>
  <si>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</si>
  <si>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</si>
  <si>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</si>
  <si>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</si>
  <si>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</si>
  <si>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</si>
  <si>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</si>
  <si>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</si>
  <si>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</si>
  <si>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</si>
  <si>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</si>
  <si>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</si>
  <si>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</si>
  <si>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</si>
  <si>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</si>
  <si>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</si>
  <si>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</si>
  <si>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</si>
  <si>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</si>
  <si>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</si>
  <si>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</si>
  <si>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</si>
  <si>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</si>
  <si>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</si>
  <si>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</si>
  <si>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</si>
  <si>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</si>
  <si>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</si>
  <si>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</si>
  <si>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</si>
  <si>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</si>
  <si>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</si>
  <si>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</si>
  <si>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</si>
  <si>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</si>
  <si>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</si>
  <si>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</si>
  <si>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</si>
  <si>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</si>
  <si>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</si>
  <si>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</si>
  <si>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</si>
  <si>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</si>
  <si>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</si>
  <si>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</si>
  <si>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</si>
  <si>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</si>
  <si>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</si>
  <si>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</si>
  <si>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</si>
  <si>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</si>
  <si>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</si>
  <si>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</si>
  <si>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</si>
  <si>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</si>
  <si>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</si>
  <si>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</si>
  <si>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</si>
  <si>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</si>
  <si>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</si>
  <si>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</si>
  <si>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</si>
  <si>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</si>
  <si>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</si>
  <si>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</si>
  <si>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</si>
  <si>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</si>
  <si>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</si>
  <si>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</si>
  <si>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</si>
  <si>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</si>
  <si>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</si>
  <si>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</si>
  <si>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</si>
  <si>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</si>
  <si>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</si>
  <si>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</si>
  <si>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</si>
  <si>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</si>
  <si>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</si>
  <si>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</si>
  <si>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</si>
  <si>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</si>
  <si>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</si>
  <si>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</si>
  <si>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</si>
  <si>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</si>
  <si>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</si>
  <si>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</si>
  <si>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</si>
  <si>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</si>
  <si>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</si>
  <si>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</si>
  <si>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</si>
  <si>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</si>
  <si>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</si>
  <si>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</si>
  <si>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</si>
  <si>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</si>
  <si>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</si>
  <si>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</si>
  <si>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</si>
  <si>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</si>
  <si>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</si>
  <si>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</si>
  <si>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</si>
  <si>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</si>
  <si>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</si>
  <si>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</si>
  <si>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</si>
  <si>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</si>
  <si>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</si>
  <si>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</si>
  <si>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</si>
  <si>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</si>
  <si>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</si>
  <si>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</si>
  <si>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</si>
  <si>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</si>
  <si>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</si>
  <si>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</si>
  <si>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</si>
  <si>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</si>
  <si>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</si>
  <si>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</si>
  <si>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</si>
  <si>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</si>
  <si>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</si>
  <si>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</si>
  <si>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</si>
  <si>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</si>
  <si>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</si>
  <si>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</si>
  <si>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</si>
  <si>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</si>
  <si>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</si>
  <si>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</si>
  <si>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</si>
  <si>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</si>
  <si>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</si>
  <si>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</si>
  <si>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</si>
  <si>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</si>
  <si>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</si>
  <si>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</si>
  <si>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</si>
  <si>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</si>
  <si>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</si>
  <si>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</si>
  <si>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</si>
  <si>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</si>
  <si>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</si>
  <si>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</si>
  <si>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</si>
  <si>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</si>
  <si>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</si>
  <si>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</si>
  <si>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</si>
  <si>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</si>
  <si>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</si>
  <si>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</si>
  <si>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</si>
  <si>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</si>
  <si>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</si>
  <si>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</si>
  <si>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</si>
  <si>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</si>
  <si>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</si>
  <si>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</si>
  <si>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</si>
  <si>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</si>
  <si>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</si>
  <si>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</si>
  <si>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</si>
  <si>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</si>
  <si>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</si>
  <si>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</si>
  <si>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</si>
  <si>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</si>
  <si>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</si>
  <si>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</si>
  <si>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</si>
  <si>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</si>
  <si>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</si>
  <si>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</si>
  <si>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</si>
  <si>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</si>
  <si>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</si>
  <si>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</si>
  <si>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</si>
  <si>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</si>
  <si>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</si>
  <si>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</si>
  <si>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</si>
  <si>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</si>
  <si>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</si>
  <si>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</si>
  <si>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</si>
  <si>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</si>
  <si>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</si>
  <si>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</si>
  <si>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</si>
  <si>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</si>
  <si>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</si>
  <si>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</si>
  <si>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</si>
  <si>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</si>
  <si>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</si>
  <si>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</si>
  <si>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</si>
  <si>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</si>
  <si>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</si>
  <si>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</si>
  <si>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</si>
  <si>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</si>
  <si>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</si>
  <si>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</si>
  <si>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</si>
  <si>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</si>
  <si>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</si>
  <si>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</si>
  <si>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</si>
  <si>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</si>
  <si>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</si>
  <si>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</si>
  <si>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</si>
  <si>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</si>
  <si>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</si>
  <si>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</si>
  <si>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</si>
  <si>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</si>
  <si>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</si>
  <si>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</si>
  <si>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</si>
  <si>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</si>
  <si>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</si>
  <si>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</si>
  <si>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</si>
  <si>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</si>
  <si>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</si>
  <si>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</si>
  <si>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</si>
  <si>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</si>
  <si>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</si>
  <si>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</si>
  <si>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</si>
  <si>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</si>
  <si>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</si>
  <si>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</si>
  <si>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</si>
  <si>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</si>
  <si>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</si>
  <si>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</si>
  <si>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</si>
  <si>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</si>
  <si>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</si>
  <si>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</si>
  <si>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</si>
  <si>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</si>
  <si>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</si>
  <si>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</si>
  <si>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</si>
  <si>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</si>
  <si>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</si>
  <si>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</si>
  <si>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</si>
  <si>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</si>
  <si>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</si>
  <si>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</si>
  <si>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</si>
  <si>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</si>
  <si>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</si>
  <si>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</si>
  <si>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</si>
  <si>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</si>
  <si>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</si>
  <si>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</si>
  <si>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</si>
  <si>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</si>
  <si>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</si>
  <si>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</si>
  <si>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</si>
  <si>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</si>
  <si>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</si>
  <si>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</si>
  <si>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</si>
  <si>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</si>
  <si>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</si>
  <si>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</si>
  <si>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</si>
  <si>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</si>
  <si>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</si>
  <si>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</si>
  <si>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</si>
  <si>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</si>
  <si>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</si>
  <si>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</si>
  <si>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</si>
  <si>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</si>
  <si>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</si>
  <si>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</si>
  <si>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</si>
  <si>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</si>
  <si>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</si>
  <si>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</si>
  <si>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</si>
  <si>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</si>
  <si>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</si>
  <si>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</si>
  <si>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</si>
  <si>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</si>
  <si>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</si>
  <si>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</si>
  <si>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</si>
  <si>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</si>
  <si>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</si>
  <si>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</si>
  <si>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</si>
  <si>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</si>
  <si>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</si>
  <si>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</si>
  <si>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</si>
  <si>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</si>
  <si>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</si>
  <si>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</si>
  <si>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</si>
  <si>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</si>
  <si>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</si>
  <si>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</si>
  <si>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</si>
  <si>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</si>
  <si>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</si>
  <si>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</si>
  <si>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</si>
  <si>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</si>
  <si>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</si>
  <si>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</si>
  <si>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</si>
  <si>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</si>
  <si>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</si>
  <si>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</si>
  <si>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</si>
  <si>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</si>
  <si>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</si>
  <si>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</si>
  <si>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</si>
  <si>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</si>
  <si>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</si>
  <si>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</si>
  <si>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</si>
  <si>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</si>
  <si>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</si>
  <si>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</si>
  <si>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</si>
  <si>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</si>
  <si>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</si>
  <si>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</si>
  <si>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</si>
  <si>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</si>
  <si>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</si>
  <si>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</si>
  <si>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</si>
  <si>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</si>
  <si>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</si>
  <si>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</si>
  <si>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</si>
  <si>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</si>
  <si>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</si>
  <si>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</si>
  <si>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</si>
  <si>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</si>
  <si>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</si>
  <si>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</si>
  <si>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</si>
  <si>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</si>
  <si>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</si>
  <si>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</si>
  <si>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</si>
  <si>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</si>
  <si>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</si>
  <si>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</si>
  <si>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</si>
  <si>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</si>
  <si>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</si>
  <si>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</si>
  <si>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</si>
  <si>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</si>
  <si>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</si>
  <si>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</si>
  <si>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</si>
  <si>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</si>
  <si>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</si>
  <si>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</si>
  <si>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</si>
  <si>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</si>
  <si>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</si>
  <si>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</si>
  <si>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</si>
  <si>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</si>
  <si>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</si>
  <si>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</si>
  <si>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</si>
  <si>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</si>
  <si>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</si>
  <si>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</si>
  <si>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</si>
  <si>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</si>
  <si>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</si>
  <si>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</si>
  <si>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</si>
  <si>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</si>
  <si>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</si>
  <si>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</si>
  <si>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</si>
  <si>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</si>
  <si>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</si>
  <si>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</si>
  <si>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</si>
  <si>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</si>
  <si>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</si>
  <si>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</si>
  <si>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</si>
  <si>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</si>
  <si>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</si>
  <si>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</si>
  <si>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</si>
  <si>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</si>
  <si>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</si>
  <si>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</si>
  <si>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</si>
  <si>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</si>
  <si>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</si>
  <si>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</si>
  <si>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</si>
  <si>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</si>
  <si>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</si>
  <si>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</si>
  <si>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</si>
  <si>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</si>
  <si>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</si>
  <si>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</si>
  <si>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</si>
  <si>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</si>
  <si>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</si>
  <si>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</si>
  <si>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</si>
  <si>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</si>
  <si>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</si>
  <si>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</si>
  <si>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</si>
  <si>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</si>
  <si>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</si>
  <si>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</si>
  <si>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</si>
  <si>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</si>
  <si>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</si>
  <si>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</si>
  <si>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</si>
  <si>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</si>
  <si>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</si>
  <si>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</si>
  <si>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</si>
  <si>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</si>
  <si>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</si>
  <si>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</si>
  <si>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</si>
  <si>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</si>
  <si>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</si>
  <si>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</si>
  <si>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</si>
  <si>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</si>
  <si>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</si>
  <si>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</si>
  <si>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</si>
  <si>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</si>
  <si>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</si>
  <si>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</si>
  <si>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</si>
  <si>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</si>
  <si>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</si>
  <si>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</si>
  <si>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</si>
  <si>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</si>
  <si>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</si>
  <si>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</si>
  <si>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</si>
  <si>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</si>
  <si>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</si>
  <si>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</si>
  <si>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</si>
  <si>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</si>
  <si>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</si>
  <si>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</si>
  <si>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</si>
  <si>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</si>
  <si>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</si>
  <si>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</si>
  <si>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</si>
  <si>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</si>
  <si>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</si>
  <si>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</si>
  <si>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</si>
  <si>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</si>
  <si>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</si>
  <si>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</si>
  <si>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</si>
  <si>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</si>
  <si>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</si>
  <si>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</si>
  <si>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</si>
  <si>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</si>
  <si>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</si>
  <si>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</si>
  <si>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</si>
  <si>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</si>
  <si>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</si>
  <si>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</si>
  <si>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</si>
  <si>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</si>
  <si>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</si>
  <si>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</si>
  <si>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</si>
  <si>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</si>
  <si>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</si>
  <si>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</si>
  <si>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</si>
  <si>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</si>
  <si>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</si>
  <si>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</si>
  <si>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</si>
  <si>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</si>
  <si>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</si>
  <si>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</si>
  <si>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</si>
  <si>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</si>
  <si>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</si>
  <si>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</si>
  <si>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</si>
  <si>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</si>
  <si>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</si>
  <si>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</si>
  <si>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</si>
  <si>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</si>
  <si>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</si>
  <si>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</si>
  <si>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</si>
  <si>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</si>
  <si>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</si>
  <si>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</si>
  <si>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</si>
  <si>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</si>
  <si>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</si>
  <si>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</si>
  <si>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</si>
  <si>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</si>
  <si>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</si>
  <si>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</si>
  <si>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</si>
  <si>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</si>
  <si>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</si>
  <si>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</si>
  <si>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</si>
  <si>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</si>
  <si>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</si>
  <si>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</si>
  <si>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</si>
  <si>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</si>
  <si>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</si>
  <si>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</si>
  <si>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</si>
  <si>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</si>
  <si>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</si>
  <si>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</si>
  <si>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</si>
  <si>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</si>
  <si>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</si>
  <si>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</si>
  <si>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</si>
  <si>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</si>
  <si>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</si>
  <si>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</si>
  <si>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</si>
  <si>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</si>
  <si>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</si>
  <si>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</si>
  <si>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</si>
  <si>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</si>
  <si>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</si>
  <si>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</si>
  <si>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</si>
  <si>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</si>
  <si>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</si>
  <si>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</si>
  <si>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</si>
  <si>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</si>
  <si>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</si>
  <si>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</si>
  <si>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</si>
  <si>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</si>
  <si>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</si>
  <si>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</si>
  <si>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</si>
  <si>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</si>
  <si>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</si>
  <si>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</si>
  <si>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</si>
  <si>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</si>
  <si>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</si>
  <si>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</si>
  <si>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</si>
  <si>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</si>
  <si>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</si>
  <si>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</si>
  <si>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</si>
  <si>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</si>
  <si>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</si>
  <si>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</si>
  <si>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</si>
  <si>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</si>
  <si>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</si>
  <si>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</si>
  <si>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</si>
  <si>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</si>
  <si>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</si>
  <si>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</si>
  <si>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</si>
  <si>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</si>
  <si>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</si>
  <si>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</si>
  <si>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</si>
  <si>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</si>
  <si>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</si>
  <si>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</si>
  <si>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</si>
  <si>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</si>
  <si>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</si>
  <si>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</si>
  <si>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</si>
  <si>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</si>
  <si>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</si>
  <si>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</si>
  <si>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</si>
  <si>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</si>
  <si>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</si>
  <si>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</si>
  <si>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</si>
  <si>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</si>
  <si>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</si>
  <si>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</si>
  <si>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</si>
  <si>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</si>
  <si>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</si>
  <si>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</si>
  <si>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</si>
  <si>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</si>
  <si>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</si>
  <si>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</si>
  <si>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</si>
  <si>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</si>
  <si>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</si>
  <si>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</si>
  <si>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</si>
  <si>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</si>
  <si>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</si>
  <si>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</si>
  <si>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</si>
  <si>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</si>
  <si>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</si>
  <si>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</si>
  <si>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</si>
  <si>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</si>
  <si>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</si>
  <si>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</si>
  <si>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</si>
  <si>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</si>
  <si>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</si>
  <si>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</si>
  <si>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</si>
  <si>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</si>
  <si>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</si>
  <si>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</si>
  <si>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</si>
  <si>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</si>
  <si>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</si>
  <si>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</si>
  <si>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</si>
  <si>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</si>
  <si>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</si>
  <si>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</si>
  <si>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</si>
  <si>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</si>
  <si>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</si>
  <si>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</si>
  <si>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</si>
  <si>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</si>
  <si>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</si>
  <si>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</si>
  <si>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</si>
  <si>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</si>
  <si>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</si>
  <si>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</si>
  <si>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</si>
  <si>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</si>
  <si>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</si>
  <si>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</si>
  <si>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</si>
  <si>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</si>
  <si>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</si>
  <si>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</si>
  <si>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</si>
  <si>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</si>
  <si>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</si>
  <si>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</si>
  <si>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</si>
  <si>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</si>
  <si>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</si>
  <si>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</si>
  <si>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</si>
  <si>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</si>
  <si>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</si>
  <si>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</si>
  <si>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</si>
  <si>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</si>
  <si>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</si>
  <si>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</si>
  <si>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</si>
  <si>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</si>
  <si>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</si>
  <si>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</si>
  <si>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</si>
  <si>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</si>
  <si>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</si>
  <si>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</si>
  <si>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</si>
  <si>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</si>
  <si>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</si>
  <si>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</si>
  <si>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</si>
  <si>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</si>
  <si>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</si>
  <si>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</si>
  <si>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</si>
  <si>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</si>
  <si>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</si>
  <si>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</si>
  <si>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</si>
  <si>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</si>
  <si>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</si>
  <si>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</si>
  <si>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</si>
  <si>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</si>
  <si>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</si>
  <si>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</si>
  <si>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</si>
  <si>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</si>
  <si>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</si>
  <si>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</si>
  <si>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</si>
  <si>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</si>
  <si>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</si>
  <si>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</si>
  <si>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</si>
  <si>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</si>
  <si>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</si>
  <si>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</si>
  <si>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</si>
  <si>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</si>
  <si>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</si>
  <si>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</si>
  <si>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</si>
  <si>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</si>
  <si>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</si>
  <si>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</si>
  <si>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</si>
  <si>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</si>
  <si>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</si>
  <si>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</si>
  <si>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</si>
  <si>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</si>
  <si>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</si>
  <si>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</si>
  <si>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</si>
  <si>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</si>
  <si>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</si>
  <si>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</si>
  <si>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</si>
  <si>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</si>
  <si>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</si>
  <si>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</si>
  <si>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</si>
  <si>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</si>
  <si>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</si>
  <si>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</si>
  <si>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</si>
  <si>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</si>
  <si>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</si>
  <si>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</si>
  <si>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</si>
  <si>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</si>
  <si>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</si>
  <si>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</si>
  <si>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</si>
  <si>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</si>
  <si>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</si>
  <si>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</si>
  <si>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</si>
  <si>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</si>
  <si>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</si>
  <si>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</si>
  <si>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</si>
  <si>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</si>
  <si>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</si>
  <si>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</si>
  <si>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</si>
  <si>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</si>
  <si>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</si>
  <si>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</si>
  <si>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</si>
  <si>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</si>
  <si>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</si>
  <si>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</si>
  <si>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</si>
  <si>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</si>
  <si>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</si>
  <si>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</si>
  <si>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</si>
  <si>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</si>
  <si>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</si>
  <si>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</si>
  <si>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</si>
  <si>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</si>
  <si>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</si>
  <si>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</si>
  <si>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</si>
  <si>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</si>
  <si>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</si>
  <si>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</si>
  <si>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</si>
  <si>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</si>
  <si>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</si>
  <si>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</si>
  <si>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</si>
  <si>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</si>
  <si>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</si>
  <si>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</si>
  <si>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</si>
  <si>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</si>
  <si>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</si>
  <si>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</si>
  <si>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</si>
  <si>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</si>
  <si>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</si>
  <si>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</si>
  <si>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</si>
  <si>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</si>
  <si>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</si>
  <si>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</si>
  <si>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</si>
  <si>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</si>
  <si>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</si>
  <si>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</si>
  <si>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</si>
  <si>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</si>
  <si>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</si>
  <si>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</si>
  <si>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</si>
  <si>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</si>
  <si>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</si>
  <si>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</si>
  <si>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</si>
  <si>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</si>
  <si>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</si>
  <si>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</si>
  <si>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</si>
  <si>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</si>
  <si>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</si>
  <si>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</si>
  <si>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</si>
  <si>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</si>
  <si>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</si>
  <si>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</si>
  <si>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</si>
  <si>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</si>
  <si>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</si>
  <si>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</si>
  <si>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</si>
  <si>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</si>
  <si>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</si>
  <si>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</si>
  <si>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</si>
  <si>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</si>
  <si>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</si>
  <si>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</si>
  <si>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</si>
  <si>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</si>
  <si>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</si>
  <si>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</si>
  <si>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</si>
  <si>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</si>
  <si>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</si>
  <si>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</si>
  <si>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</si>
  <si>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</si>
  <si>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</si>
  <si>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</si>
  <si>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</si>
  <si>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</si>
  <si>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</si>
  <si>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</si>
  <si>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</si>
  <si>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</si>
  <si>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</si>
  <si>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</si>
  <si>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</si>
  <si>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</si>
  <si>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</si>
  <si>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</si>
  <si>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</si>
  <si>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</si>
  <si>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</si>
  <si>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</si>
  <si>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</si>
  <si>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</si>
  <si>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</si>
  <si>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</si>
  <si>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</si>
  <si>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</si>
  <si>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</si>
  <si>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</si>
  <si>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</si>
  <si>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</si>
  <si>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</si>
  <si>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</si>
  <si>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</si>
  <si>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</si>
  <si>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</si>
  <si>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</si>
  <si>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</si>
  <si>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</si>
  <si>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</si>
  <si>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</si>
  <si>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</si>
  <si>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</si>
  <si>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</si>
  <si>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</si>
  <si>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</si>
  <si>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</si>
  <si>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</si>
  <si>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</si>
  <si>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</si>
  <si>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</si>
  <si>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</si>
  <si>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</si>
  <si>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</si>
  <si>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</si>
  <si>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</si>
  <si>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</si>
  <si>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</si>
  <si>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</si>
  <si>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</si>
  <si>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</si>
  <si>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</si>
  <si>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</si>
  <si>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</si>
  <si>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</si>
  <si>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</si>
  <si>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</si>
  <si>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</si>
  <si>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</si>
  <si>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</si>
  <si>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</si>
  <si>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</si>
  <si>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</si>
  <si>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</si>
  <si>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</si>
  <si>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</si>
  <si>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</si>
  <si>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</si>
  <si>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</si>
  <si>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</si>
  <si>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</si>
  <si>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</si>
  <si>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</si>
  <si>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</si>
  <si>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</si>
  <si>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</si>
  <si>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</si>
  <si>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</si>
  <si>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</si>
  <si>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</si>
  <si>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</si>
  <si>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</si>
  <si>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</si>
  <si>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</si>
  <si>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</si>
  <si>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</si>
  <si>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</si>
  <si>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</si>
  <si>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</si>
  <si>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</si>
  <si>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</si>
  <si>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</si>
  <si>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</si>
  <si>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</si>
  <si>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</si>
  <si>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</si>
  <si>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</si>
  <si>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</si>
  <si>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</si>
  <si>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</si>
  <si>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</si>
  <si>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</si>
  <si>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</si>
  <si>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</si>
  <si>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</si>
  <si>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</si>
  <si>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</si>
  <si>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</si>
  <si>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</si>
  <si>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</si>
  <si>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</si>
  <si>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</si>
  <si>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</si>
  <si>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</si>
  <si>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</si>
  <si>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</si>
  <si>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</si>
  <si>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</si>
  <si>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</si>
  <si>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</si>
  <si>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</si>
  <si>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</si>
  <si>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</si>
  <si>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</si>
  <si>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</si>
  <si>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</si>
  <si>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</si>
  <si>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</si>
  <si>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</si>
  <si>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</si>
  <si>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</si>
  <si>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</si>
  <si>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</si>
  <si>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</si>
  <si>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</si>
  <si>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</si>
  <si>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</si>
  <si>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</si>
  <si>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</si>
  <si>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</si>
  <si>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</si>
  <si>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</si>
  <si>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</si>
  <si>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</si>
  <si>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</si>
  <si>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</si>
  <si>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</si>
  <si>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</si>
  <si>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</si>
  <si>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</si>
  <si>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</si>
  <si>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</si>
  <si>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</si>
  <si>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</si>
  <si>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</si>
  <si>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</si>
  <si>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</si>
  <si>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</si>
  <si>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</si>
  <si>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</si>
  <si>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</si>
  <si>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</si>
  <si>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</si>
  <si>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</si>
  <si>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</si>
  <si>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</si>
  <si>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</si>
  <si>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</si>
  <si>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</si>
  <si>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</si>
  <si>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</si>
  <si>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</si>
  <si>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</si>
  <si>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</si>
  <si>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</si>
  <si>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</si>
  <si>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</si>
  <si>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</si>
  <si>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</si>
  <si>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</si>
  <si>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</si>
  <si>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</si>
  <si>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</si>
  <si>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</si>
  <si>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</si>
  <si>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</si>
  <si>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</si>
  <si>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</si>
  <si>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</si>
  <si>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</si>
  <si>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</si>
  <si>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</si>
  <si>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</si>
  <si>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</si>
  <si>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</si>
  <si>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</si>
  <si>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</si>
  <si>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</si>
  <si>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</si>
  <si>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</si>
  <si>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</si>
  <si>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</si>
  <si>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</si>
  <si>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</si>
  <si>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</si>
  <si>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</si>
  <si>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</si>
  <si>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</si>
  <si>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</si>
  <si>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</si>
  <si>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</si>
  <si>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</si>
  <si>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</si>
  <si>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</si>
  <si>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</si>
  <si>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</si>
  <si>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</si>
  <si>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</si>
  <si>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</si>
  <si>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</si>
  <si>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</si>
  <si>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</si>
  <si>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</si>
  <si>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</si>
  <si>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</si>
  <si>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</si>
  <si>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</si>
  <si>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</si>
  <si>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</si>
  <si>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</si>
  <si>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</si>
  <si>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</si>
  <si>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</si>
  <si>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</si>
  <si>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</si>
  <si>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</si>
  <si>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</si>
  <si>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</si>
  <si>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</si>
  <si>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</si>
  <si>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</si>
  <si>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</si>
  <si>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</si>
  <si>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</si>
  <si>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</si>
  <si>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</si>
  <si>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</si>
  <si>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</si>
  <si>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</si>
  <si>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</si>
  <si>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</si>
  <si>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</si>
  <si>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</si>
  <si>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</si>
  <si>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</si>
  <si>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</si>
  <si>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</si>
  <si>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</si>
  <si>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</si>
  <si>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</si>
  <si>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</si>
  <si>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</si>
  <si>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</si>
  <si>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</si>
  <si>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</si>
  <si>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</si>
  <si>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</si>
  <si>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</si>
  <si>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</si>
  <si>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</si>
  <si>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</si>
  <si>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</si>
  <si>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</si>
  <si>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</si>
  <si>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</si>
  <si>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</si>
  <si>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</si>
  <si>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</si>
  <si>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</si>
  <si>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</si>
  <si>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</si>
  <si>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</si>
  <si>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</si>
  <si>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</si>
  <si>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</si>
  <si>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</si>
  <si>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</si>
  <si>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</si>
  <si>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</si>
  <si>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</si>
  <si>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</si>
  <si>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</si>
  <si>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</si>
  <si>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</si>
  <si>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</si>
  <si>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</si>
  <si>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</si>
  <si>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</si>
  <si>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</si>
  <si>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</si>
  <si>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</si>
  <si>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</si>
  <si>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</si>
  <si>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</si>
  <si>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</si>
  <si>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</si>
  <si>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</si>
  <si>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</si>
  <si>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</si>
  <si>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</si>
  <si>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</si>
  <si>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</si>
  <si>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</si>
  <si>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</si>
  <si>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</si>
  <si>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</si>
  <si>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</si>
  <si>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</si>
  <si>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</si>
  <si>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</si>
  <si>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</si>
  <si>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</si>
  <si>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</si>
  <si>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</si>
  <si>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</si>
  <si>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</si>
  <si>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</si>
  <si>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</si>
  <si>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</si>
  <si>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</si>
  <si>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</si>
  <si>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</si>
  <si>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</si>
  <si>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</si>
  <si>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</si>
  <si>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</si>
  <si>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</si>
  <si>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</si>
  <si>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</si>
  <si>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</si>
  <si>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</si>
  <si>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</si>
  <si>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</si>
  <si>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</si>
  <si>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</si>
  <si>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</si>
  <si>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</si>
  <si>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</si>
  <si>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</si>
  <si>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</si>
  <si>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</si>
  <si>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</si>
  <si>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</si>
  <si>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</si>
  <si>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</si>
  <si>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</si>
  <si>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</si>
  <si>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</si>
  <si>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</si>
  <si>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</si>
  <si>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</si>
  <si>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</si>
  <si>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</si>
  <si>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</si>
  <si>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</si>
  <si>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</si>
  <si>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</si>
  <si>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</si>
  <si>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</si>
  <si>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</si>
  <si>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</si>
  <si>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</si>
  <si>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</si>
  <si>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</si>
  <si>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</si>
  <si>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</si>
  <si>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</si>
  <si>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</si>
  <si>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</si>
  <si>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</si>
  <si>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</si>
  <si>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</si>
  <si>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</si>
  <si>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</si>
  <si>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</si>
  <si>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</si>
  <si>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</si>
  <si>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</si>
  <si>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</si>
  <si>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</si>
  <si>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</si>
  <si>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</si>
  <si>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</si>
  <si>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</si>
  <si>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</si>
  <si>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</si>
  <si>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</si>
  <si>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</si>
  <si>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</si>
  <si>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</si>
  <si>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</si>
  <si>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</si>
  <si>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</si>
  <si>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</si>
  <si>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</si>
  <si>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</si>
  <si>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</si>
  <si>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</si>
  <si>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</si>
  <si>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</si>
  <si>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</si>
  <si>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</si>
  <si>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</si>
  <si>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</si>
  <si>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</si>
  <si>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</si>
  <si>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</si>
  <si>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</si>
  <si>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</si>
  <si>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</si>
  <si>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</si>
  <si>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</si>
  <si>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</si>
  <si>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</si>
  <si>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</si>
  <si>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</si>
  <si>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</si>
  <si>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</si>
  <si>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</si>
  <si>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</si>
  <si>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</si>
  <si>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</si>
  <si>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</si>
  <si>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</si>
  <si>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</si>
  <si>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</si>
  <si>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</si>
  <si>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</si>
  <si>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</si>
  <si>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</si>
  <si>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</si>
  <si>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</si>
  <si>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</si>
  <si>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</si>
  <si>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</si>
  <si>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</si>
  <si>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</si>
  <si>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</si>
  <si>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</si>
  <si>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</si>
  <si>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</si>
  <si>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</si>
  <si>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</si>
  <si>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</si>
  <si>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</si>
  <si>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</si>
  <si>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</si>
  <si>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</si>
  <si>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</si>
  <si>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</si>
  <si>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</si>
  <si>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</si>
  <si>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</si>
  <si>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</si>
  <si>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</si>
  <si>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</si>
  <si>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</si>
  <si>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</si>
  <si>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</si>
  <si>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</si>
  <si>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</si>
  <si>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</si>
  <si>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</si>
  <si>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</si>
  <si>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</si>
  <si>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</si>
  <si>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</si>
  <si>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</si>
  <si>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</si>
  <si>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</si>
  <si>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</si>
  <si>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</si>
  <si>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</si>
  <si>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</si>
  <si>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</si>
  <si>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</si>
  <si>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</si>
  <si>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</si>
  <si>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</si>
  <si>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</si>
  <si>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</si>
  <si>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</si>
  <si>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</si>
  <si>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</si>
  <si>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</si>
  <si>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</si>
  <si>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</si>
  <si>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</si>
  <si>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</si>
  <si>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</si>
  <si>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</si>
  <si>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</si>
  <si>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</si>
  <si>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</si>
  <si>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</si>
  <si>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</si>
  <si>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</si>
  <si>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</si>
  <si>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</si>
  <si>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</si>
  <si>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</si>
  <si>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</si>
  <si>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</si>
  <si>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</si>
  <si>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</si>
  <si>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</si>
  <si>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</si>
  <si>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</si>
  <si>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</si>
  <si>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</si>
  <si>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</si>
  <si>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</si>
  <si>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</si>
  <si>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</si>
  <si>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</si>
  <si>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</si>
  <si>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</si>
  <si>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</si>
  <si>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</si>
  <si>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</si>
  <si>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</si>
  <si>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</si>
  <si>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</si>
  <si>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</si>
  <si>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</si>
  <si>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</si>
  <si>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</si>
  <si>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</si>
  <si>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</si>
  <si>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</si>
  <si>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</si>
  <si>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</si>
  <si>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</si>
  <si>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</si>
  <si>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</si>
  <si>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</si>
  <si>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</si>
  <si>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</si>
  <si>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</si>
  <si>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</si>
  <si>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</si>
  <si>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</si>
  <si>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</si>
  <si>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</si>
  <si>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</si>
  <si>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</si>
  <si>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</si>
  <si>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</si>
  <si>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</si>
  <si>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</si>
  <si>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</si>
  <si>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</si>
  <si>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</si>
  <si>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</si>
  <si>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</si>
  <si>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</si>
  <si>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</si>
  <si>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</si>
  <si>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</si>
  <si>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</si>
  <si>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</si>
  <si>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</si>
  <si>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</si>
  <si>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</si>
  <si>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</si>
  <si>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</si>
  <si>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</si>
  <si>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</si>
  <si>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</si>
  <si>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</si>
  <si>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</si>
  <si>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</si>
  <si>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</si>
  <si>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</si>
  <si>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</si>
  <si>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</si>
  <si>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</si>
  <si>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</si>
  <si>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</si>
  <si>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</si>
  <si>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</si>
  <si>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</si>
  <si>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</si>
  <si>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</si>
  <si>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</si>
  <si>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</si>
  <si>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</si>
  <si>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</si>
  <si>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</si>
  <si>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</si>
  <si>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</si>
  <si>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</si>
  <si>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</si>
  <si>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</si>
  <si>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</si>
  <si>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</si>
  <si>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</si>
  <si>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</si>
  <si>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</si>
  <si>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</si>
  <si>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</si>
  <si>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</si>
  <si>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</si>
  <si>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</si>
  <si>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</si>
  <si>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</si>
  <si>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</si>
  <si>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</si>
  <si>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</si>
  <si>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</si>
  <si>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</si>
  <si>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</si>
  <si>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</si>
  <si>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</si>
  <si>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</si>
  <si>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</si>
  <si>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</si>
  <si>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</si>
  <si>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</si>
  <si>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</si>
  <si>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</si>
  <si>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</si>
  <si>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</si>
  <si>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</si>
  <si>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</si>
  <si>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</si>
  <si>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</si>
  <si>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</si>
  <si>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</si>
  <si>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</si>
  <si>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</si>
  <si>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</si>
  <si>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</si>
  <si>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</si>
  <si>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</si>
  <si>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</si>
  <si>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</si>
  <si>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</si>
  <si>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</si>
  <si>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</si>
  <si>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</si>
  <si>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</si>
  <si>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</si>
  <si>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</si>
  <si>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</si>
  <si>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</si>
  <si>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</si>
  <si>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</si>
  <si>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</si>
  <si>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</si>
  <si>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</si>
  <si>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</si>
  <si>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</si>
  <si>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</si>
  <si>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</si>
  <si>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</si>
  <si>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</si>
  <si>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</si>
  <si>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</si>
  <si>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</si>
  <si>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</si>
  <si>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</si>
  <si>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</si>
  <si>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</si>
  <si>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</si>
  <si>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</si>
  <si>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</si>
  <si>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</si>
  <si>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</si>
  <si>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</si>
  <si>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</si>
  <si>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</si>
  <si>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</si>
  <si>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</si>
  <si>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</si>
  <si>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</si>
  <si>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</si>
  <si>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</si>
  <si>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</si>
  <si>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</si>
  <si>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</si>
  <si>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</si>
  <si>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</si>
  <si>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</si>
  <si>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</si>
  <si>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</si>
  <si>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</si>
  <si>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</si>
  <si>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</si>
  <si>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</si>
  <si>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</si>
  <si>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</si>
  <si>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</si>
  <si>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</si>
  <si>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</si>
  <si>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</si>
  <si>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</si>
  <si>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</si>
  <si>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</si>
  <si>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</si>
  <si>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</si>
  <si>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</si>
  <si>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</si>
  <si>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</si>
  <si>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</si>
  <si>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</si>
  <si>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</si>
  <si>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</si>
  <si>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</si>
  <si>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</si>
  <si>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</si>
  <si>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</si>
  <si>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</si>
  <si>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</si>
  <si>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</si>
  <si>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</si>
  <si>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</si>
  <si>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</si>
  <si>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</si>
  <si>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</si>
  <si>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</si>
  <si>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</si>
  <si>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</si>
  <si>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</si>
  <si>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</si>
  <si>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</si>
  <si>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</si>
  <si>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</si>
  <si>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</si>
  <si>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</si>
  <si>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</si>
  <si>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</si>
  <si>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</si>
  <si>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</si>
  <si>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</si>
  <si>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</si>
  <si>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</si>
  <si>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</si>
  <si>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</si>
  <si>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</si>
  <si>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</si>
  <si>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</si>
  <si>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</si>
  <si>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</si>
  <si>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</si>
  <si>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</si>
  <si>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</si>
  <si>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</si>
  <si>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</si>
  <si>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</si>
  <si>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</si>
  <si>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</si>
  <si>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</si>
  <si>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</si>
  <si>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</si>
  <si>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</si>
  <si>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</si>
  <si>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</si>
  <si>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</si>
  <si>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</si>
  <si>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</si>
  <si>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</si>
  <si>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</si>
  <si>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</si>
  <si>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</si>
  <si>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</si>
  <si>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</si>
  <si>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</si>
  <si>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</si>
  <si>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</si>
  <si>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</si>
  <si>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</si>
  <si>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</si>
  <si>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</si>
  <si>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</si>
  <si>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</si>
  <si>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</si>
  <si>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</si>
  <si>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</si>
  <si>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</si>
  <si>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</si>
  <si>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</si>
  <si>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</si>
  <si>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</si>
  <si>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</si>
  <si>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</si>
  <si>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</si>
  <si>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</si>
  <si>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</si>
  <si>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</si>
  <si>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</si>
  <si>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</si>
  <si>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</si>
  <si>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</si>
  <si>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</si>
  <si>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</si>
  <si>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</si>
  <si>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</si>
  <si>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</si>
  <si>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</si>
  <si>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</si>
  <si>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</si>
  <si>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</si>
  <si>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</si>
  <si>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</si>
  <si>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</si>
  <si>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</si>
  <si>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</si>
  <si>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</si>
  <si>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</si>
  <si>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</si>
  <si>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</si>
  <si>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</si>
  <si>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</si>
  <si>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</si>
  <si>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</si>
  <si>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</si>
  <si>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</si>
  <si>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</si>
  <si>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</si>
  <si>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</si>
  <si>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</si>
  <si>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</si>
  <si>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</si>
  <si>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</si>
  <si>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</si>
  <si>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</si>
  <si>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</si>
  <si>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</si>
  <si>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</si>
  <si>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</si>
  <si>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</si>
  <si>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</si>
  <si>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</si>
  <si>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</si>
  <si>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</si>
  <si>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</si>
  <si>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</si>
  <si>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</si>
  <si>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</si>
  <si>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</si>
  <si>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</si>
  <si>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</si>
  <si>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</si>
  <si>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</si>
  <si>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</si>
  <si>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</si>
  <si>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</si>
  <si>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</si>
  <si>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</si>
  <si>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</si>
  <si>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</si>
  <si>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</si>
  <si>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</si>
  <si>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</si>
  <si>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</si>
  <si>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</si>
  <si>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</si>
  <si>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</si>
  <si>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</si>
  <si>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</si>
  <si>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</si>
  <si>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</si>
  <si>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</si>
  <si>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</si>
  <si>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</si>
  <si>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</si>
  <si>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</si>
  <si>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</si>
  <si>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</si>
  <si>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</si>
  <si>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</si>
  <si>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</si>
  <si>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</si>
  <si>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</si>
  <si>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</si>
  <si>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</si>
  <si>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</si>
  <si>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</si>
  <si>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</si>
  <si>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</si>
  <si>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</si>
  <si>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</si>
  <si>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</si>
  <si>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</si>
  <si>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</si>
  <si>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</si>
  <si>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</si>
  <si>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</si>
  <si>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</si>
  <si>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</si>
  <si>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</si>
  <si>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</si>
  <si>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</si>
  <si>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</si>
  <si>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</si>
  <si>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</si>
  <si>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</si>
  <si>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</si>
  <si>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</si>
  <si>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</si>
  <si>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</si>
  <si>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</si>
  <si>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</si>
  <si>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</si>
  <si>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</si>
  <si>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</si>
  <si>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</si>
  <si>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</si>
  <si>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</si>
  <si>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</si>
  <si>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</si>
  <si>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</si>
  <si>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</si>
  <si>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</si>
  <si>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</si>
  <si>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</si>
  <si>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</si>
  <si>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</si>
  <si>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</si>
  <si>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</si>
  <si>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</si>
  <si>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</si>
  <si>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</si>
  <si>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</si>
  <si>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</si>
  <si>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</si>
  <si>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</si>
  <si>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</si>
  <si>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</si>
  <si>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</si>
  <si>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</si>
  <si>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</si>
  <si>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</si>
  <si>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</si>
  <si>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</si>
  <si>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</si>
  <si>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</si>
  <si>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</si>
  <si>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</si>
  <si>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</si>
  <si>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</si>
  <si>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</si>
  <si>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</si>
  <si>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</si>
  <si>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</si>
  <si>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</si>
  <si>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</si>
  <si>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</si>
  <si>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</si>
  <si>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</si>
  <si>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</si>
  <si>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</si>
  <si>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</si>
  <si>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</si>
  <si>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</si>
  <si>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</si>
  <si>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</si>
  <si>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</si>
  <si>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</si>
  <si>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</si>
  <si>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</si>
  <si>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</si>
  <si>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</si>
  <si>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</si>
  <si>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</si>
  <si>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</si>
  <si>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</si>
  <si>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</si>
  <si>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</si>
  <si>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</si>
  <si>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</si>
  <si>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</si>
  <si>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</si>
  <si>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</si>
  <si>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</si>
  <si>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</si>
  <si>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</si>
  <si>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</si>
  <si>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</si>
  <si>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</si>
  <si>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</si>
  <si>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</si>
  <si>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</si>
  <si>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</si>
  <si>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</si>
  <si>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</si>
  <si>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</si>
  <si>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</si>
  <si>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</si>
  <si>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</si>
  <si>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</si>
  <si>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</si>
  <si>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</si>
  <si>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</si>
  <si>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</si>
  <si>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</si>
  <si>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</si>
  <si>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</si>
  <si>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</si>
  <si>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</si>
  <si>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</si>
  <si>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</si>
  <si>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</si>
  <si>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</si>
  <si>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</si>
  <si>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</si>
  <si>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</si>
  <si>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</si>
  <si>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</si>
  <si>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</si>
  <si>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</si>
  <si>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</si>
  <si>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</si>
  <si>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</si>
  <si>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</si>
  <si>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</si>
  <si>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</si>
  <si>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</si>
  <si>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</si>
  <si>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</si>
  <si>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</si>
  <si>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</si>
  <si>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</si>
  <si>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</si>
  <si>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</si>
  <si>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</si>
  <si>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</si>
  <si>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</si>
  <si>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</si>
  <si>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</si>
  <si>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</si>
  <si>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</si>
  <si>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</si>
  <si>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</si>
  <si>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</si>
  <si>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</si>
  <si>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</si>
  <si>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</si>
  <si>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</si>
  <si>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</si>
  <si>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</si>
  <si>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</si>
  <si>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</si>
  <si>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</si>
  <si>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</si>
  <si>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</si>
  <si>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</si>
  <si>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</si>
  <si>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</si>
  <si>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</si>
  <si>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</si>
  <si>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</si>
  <si>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</si>
  <si>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</si>
  <si>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</si>
  <si>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</si>
  <si>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</si>
  <si>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</si>
  <si>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</si>
  <si>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</si>
  <si>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</si>
  <si>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</si>
  <si>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</si>
  <si>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</si>
  <si>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</si>
  <si>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</si>
  <si>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</si>
  <si>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</si>
  <si>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</si>
  <si>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</si>
  <si>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</si>
  <si>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</si>
  <si>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</si>
  <si>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</si>
  <si>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</si>
  <si>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</si>
  <si>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</si>
  <si>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</si>
  <si>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</si>
  <si>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</si>
  <si>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</si>
  <si>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</si>
  <si>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</si>
  <si>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</si>
  <si>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</si>
  <si>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</si>
  <si>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</si>
  <si>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</si>
  <si>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</si>
  <si>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</si>
  <si>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</si>
  <si>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</si>
  <si>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</si>
  <si>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</si>
  <si>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</si>
  <si>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</si>
  <si>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</si>
  <si>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</si>
  <si>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</si>
  <si>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</si>
  <si>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</si>
  <si>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</si>
  <si>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</si>
  <si>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</si>
  <si>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</si>
  <si>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</si>
  <si>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</si>
  <si>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</si>
  <si>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</si>
  <si>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</si>
  <si>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</si>
  <si>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</si>
  <si>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</si>
  <si>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</si>
  <si>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</si>
  <si>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</si>
  <si>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</si>
  <si>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</si>
  <si>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</si>
  <si>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</si>
  <si>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</si>
  <si>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</si>
  <si>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</si>
  <si>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</si>
  <si>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</si>
  <si>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</si>
  <si>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</si>
  <si>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</si>
  <si>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</si>
  <si>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</si>
  <si>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</si>
  <si>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</si>
  <si>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</si>
  <si>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</si>
  <si>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</si>
  <si>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</si>
  <si>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</si>
  <si>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</si>
  <si>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</si>
  <si>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</si>
  <si>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</si>
  <si>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</si>
  <si>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</si>
  <si>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</si>
  <si>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</si>
  <si>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</si>
  <si>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</si>
  <si>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</si>
  <si>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</si>
  <si>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</si>
  <si>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</si>
  <si>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</si>
  <si>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</si>
  <si>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</si>
  <si>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</si>
  <si>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</si>
  <si>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</si>
  <si>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</si>
  <si>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</si>
  <si>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</si>
  <si>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</si>
  <si>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</si>
  <si>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</si>
  <si>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</si>
  <si>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</si>
  <si>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</si>
  <si>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</si>
  <si>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</si>
  <si>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</si>
  <si>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</si>
  <si>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</si>
  <si>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</si>
  <si>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</si>
  <si>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</si>
  <si>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</si>
  <si>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</si>
  <si>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</si>
  <si>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</si>
  <si>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</si>
  <si>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</si>
  <si>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</si>
  <si>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</si>
  <si>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</si>
  <si>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</si>
  <si>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</si>
  <si>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</si>
  <si>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</si>
  <si>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</si>
  <si>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</si>
  <si>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</si>
  <si>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</si>
  <si>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</si>
  <si>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</si>
  <si>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</si>
  <si>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</si>
  <si>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</si>
  <si>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</si>
  <si>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</si>
  <si>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</si>
  <si>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</si>
  <si>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</si>
  <si>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</si>
  <si>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</si>
  <si>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</si>
  <si>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</si>
  <si>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</si>
  <si>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</si>
  <si>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</si>
  <si>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</si>
  <si>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</si>
  <si>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</si>
  <si>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</si>
  <si>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</si>
  <si>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</si>
  <si>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</si>
  <si>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</si>
  <si>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</si>
  <si>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</si>
  <si>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</si>
  <si>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</si>
  <si>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</si>
  <si>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</si>
  <si>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</si>
  <si>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</si>
  <si>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</si>
  <si>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</si>
  <si>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</si>
  <si>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</si>
  <si>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</si>
  <si>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</si>
  <si>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</si>
  <si>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</si>
  <si>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</si>
  <si>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</si>
  <si>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</si>
  <si>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</si>
  <si>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</si>
  <si>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</si>
  <si>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</si>
  <si>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</si>
  <si>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</si>
  <si>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</si>
  <si>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</si>
  <si>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</si>
  <si>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</si>
  <si>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</si>
  <si>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</si>
  <si>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</si>
  <si>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</si>
  <si>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</si>
  <si>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</si>
  <si>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</si>
  <si>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</si>
  <si>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</si>
  <si>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</si>
  <si>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</si>
  <si>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</si>
  <si>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</si>
  <si>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</si>
  <si>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</si>
  <si>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</si>
  <si>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</si>
  <si>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</si>
  <si>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</si>
  <si>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</si>
  <si>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</si>
  <si>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</si>
  <si>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</si>
  <si>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</si>
  <si>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</si>
  <si>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</si>
  <si>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</si>
  <si>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</si>
  <si>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</si>
  <si>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</si>
  <si>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</si>
  <si>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</si>
  <si>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</si>
  <si>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</si>
  <si>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</si>
  <si>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</si>
  <si>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</si>
  <si>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</si>
  <si>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</si>
  <si>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</si>
  <si>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</si>
  <si>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</si>
  <si>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</si>
  <si>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</si>
  <si>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</si>
  <si>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</si>
  <si>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</si>
  <si>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</si>
  <si>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</si>
  <si>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</si>
  <si>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</si>
  <si>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</si>
  <si>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</si>
  <si>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</si>
  <si>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</si>
  <si>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</si>
  <si>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</si>
  <si>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</si>
  <si>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</si>
  <si>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</si>
  <si>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</si>
  <si>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</si>
  <si>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</si>
  <si>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</si>
  <si>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</si>
  <si>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</si>
  <si>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</si>
  <si>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</si>
  <si>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</si>
  <si>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</si>
  <si>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</si>
  <si>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</si>
  <si>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</si>
  <si>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</si>
  <si>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</si>
  <si>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</si>
  <si>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</si>
  <si>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</si>
  <si>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</si>
  <si>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</si>
  <si>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</si>
  <si>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</si>
  <si>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</si>
  <si>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</si>
  <si>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</si>
  <si>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</si>
  <si>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</si>
  <si>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</si>
  <si>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</si>
  <si>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</si>
  <si>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</si>
  <si>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</si>
  <si>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</si>
  <si>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</si>
  <si>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</si>
  <si>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</si>
  <si>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</si>
  <si>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</si>
  <si>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</si>
  <si>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</si>
  <si>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</si>
  <si>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</si>
  <si>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</si>
  <si>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</si>
  <si>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</si>
  <si>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</si>
  <si>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</si>
  <si>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</si>
  <si>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</si>
  <si>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</si>
  <si>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</si>
  <si>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</si>
  <si>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</si>
  <si>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</si>
  <si>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</si>
  <si>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</si>
  <si>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</si>
  <si>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</si>
  <si>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</si>
  <si>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</si>
  <si>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</si>
  <si>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</si>
  <si>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</si>
  <si>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</si>
  <si>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</si>
  <si>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</si>
  <si>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</si>
  <si>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</si>
  <si>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</si>
  <si>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</si>
  <si>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</si>
  <si>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</si>
  <si>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</si>
  <si>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</si>
  <si>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</si>
  <si>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</si>
  <si>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</si>
  <si>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</si>
  <si>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</si>
  <si>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</si>
  <si>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</si>
  <si>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</si>
  <si>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</si>
  <si>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</si>
  <si>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</si>
  <si>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</si>
  <si>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</si>
  <si>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</si>
  <si>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</si>
  <si>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</si>
  <si>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</si>
  <si>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</si>
  <si>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</si>
  <si>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</si>
  <si>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</si>
  <si>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</si>
  <si>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</si>
  <si>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</si>
  <si>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</si>
  <si>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</si>
  <si>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</si>
  <si>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</si>
  <si>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</si>
  <si>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</si>
  <si>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</si>
  <si>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</si>
  <si>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</si>
  <si>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</si>
  <si>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</si>
  <si>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</si>
  <si>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</si>
  <si>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</si>
  <si>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</si>
  <si>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</si>
  <si>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</si>
  <si>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</si>
  <si>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</si>
  <si>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</si>
  <si>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</si>
  <si>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</si>
  <si>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</si>
  <si>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</si>
  <si>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</si>
  <si>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</si>
  <si>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</si>
  <si>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</si>
  <si>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</si>
  <si>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</si>
  <si>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</si>
  <si>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</si>
  <si>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</si>
  <si>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</si>
  <si>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</si>
  <si>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</si>
  <si>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</si>
  <si>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</si>
  <si>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</si>
  <si>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</si>
  <si>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</si>
  <si>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</si>
  <si>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</si>
  <si>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</si>
  <si>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</si>
  <si>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</si>
  <si>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</si>
  <si>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</si>
  <si>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</si>
  <si>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</si>
  <si>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</si>
  <si>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</si>
  <si>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</si>
  <si>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</si>
  <si>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</si>
  <si>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</si>
  <si>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</si>
  <si>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</si>
  <si>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</si>
  <si>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</si>
  <si>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</si>
  <si>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</si>
  <si>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</si>
  <si>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</si>
  <si>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</si>
  <si>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</si>
  <si>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</si>
  <si>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</si>
  <si>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</si>
  <si>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</si>
  <si>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</si>
  <si>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</si>
  <si>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</si>
  <si>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</si>
  <si>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</si>
  <si>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</si>
  <si>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</si>
  <si>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</si>
  <si>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</si>
  <si>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</si>
  <si>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</si>
  <si>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</si>
  <si>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</si>
  <si>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</si>
  <si>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</si>
  <si>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</si>
  <si>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</si>
  <si>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</si>
  <si>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</si>
  <si>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</si>
  <si>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</si>
  <si>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</si>
  <si>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</si>
  <si>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</si>
  <si>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</si>
  <si>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</si>
  <si>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</si>
  <si>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</si>
  <si>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</si>
  <si>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</si>
  <si>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</si>
  <si>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</si>
  <si>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</si>
  <si>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</si>
  <si>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</si>
  <si>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</si>
  <si>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</si>
  <si>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</si>
  <si>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</si>
  <si>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</si>
  <si>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</si>
  <si>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</si>
  <si>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</si>
  <si>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</si>
  <si>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</si>
  <si>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</si>
  <si>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</si>
  <si>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</si>
  <si>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</si>
  <si>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</si>
  <si>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</si>
  <si>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</si>
  <si>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</si>
  <si>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</si>
  <si>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</si>
  <si>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</si>
  <si>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</si>
  <si>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</si>
  <si>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</si>
  <si>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</si>
  <si>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</si>
  <si>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</si>
  <si>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</si>
  <si>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</si>
  <si>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</si>
  <si>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</si>
  <si>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</si>
  <si>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</si>
  <si>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</si>
  <si>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</si>
  <si>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</si>
  <si>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</si>
  <si>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</si>
  <si>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</si>
  <si>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</si>
  <si>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</si>
  <si>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</si>
  <si>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</si>
  <si>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</si>
  <si>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</si>
  <si>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</si>
  <si>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</si>
  <si>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</si>
  <si>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</si>
  <si>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</si>
  <si>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</si>
  <si>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</si>
  <si>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</si>
  <si>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</si>
  <si>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</si>
  <si>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</si>
  <si>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</si>
  <si>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</si>
  <si>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</si>
  <si>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</si>
  <si>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</si>
  <si>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</si>
  <si>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</si>
  <si>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</si>
  <si>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</si>
  <si>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</si>
  <si>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</si>
  <si>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</si>
  <si>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</si>
  <si>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</si>
  <si>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</si>
  <si>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</si>
  <si>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</si>
  <si>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</si>
  <si>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</si>
  <si>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</si>
  <si>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</si>
  <si>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</si>
  <si>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</si>
  <si>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</si>
  <si>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</si>
  <si>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</si>
  <si>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</si>
  <si>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</si>
  <si>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</si>
  <si>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</si>
  <si>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</si>
  <si>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</si>
  <si>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</si>
  <si>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</si>
  <si>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</si>
  <si>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</si>
  <si>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</si>
  <si>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</si>
  <si>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</si>
  <si>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</si>
  <si>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</si>
  <si>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</si>
  <si>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</si>
  <si>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</si>
  <si>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</si>
  <si>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</si>
  <si>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</si>
  <si>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</si>
  <si>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</si>
  <si>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</si>
  <si>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</si>
  <si>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</si>
  <si>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</si>
  <si>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</si>
  <si>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</si>
  <si>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</si>
  <si>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</si>
  <si>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</si>
  <si>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</si>
  <si>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</si>
  <si>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</si>
  <si>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</si>
  <si>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</si>
  <si>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</si>
  <si>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</si>
  <si>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</si>
  <si>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</si>
  <si>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</si>
  <si>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</si>
  <si>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</si>
  <si>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</si>
  <si>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</si>
  <si>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</si>
  <si>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</si>
  <si>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</si>
  <si>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</si>
  <si>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</si>
  <si>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</si>
  <si>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</si>
  <si>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</si>
  <si>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</si>
  <si>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</si>
  <si>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</si>
  <si>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</si>
  <si>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</si>
  <si>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</si>
  <si>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</si>
  <si>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</si>
  <si>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</si>
  <si>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</si>
  <si>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</si>
  <si>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</si>
  <si>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</si>
  <si>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</si>
  <si>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</si>
  <si>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</si>
  <si>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</si>
  <si>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</si>
  <si>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</si>
  <si>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</si>
  <si>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</si>
  <si>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</si>
  <si>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</si>
  <si>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</si>
  <si>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</si>
  <si>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</si>
  <si>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</si>
  <si>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</si>
  <si>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</si>
  <si>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</si>
  <si>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</si>
  <si>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</si>
  <si>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</si>
  <si>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</si>
  <si>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</si>
  <si>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</si>
  <si>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</si>
  <si>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</si>
  <si>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</si>
  <si>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</si>
  <si>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</si>
  <si>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</si>
  <si>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</si>
  <si>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</si>
  <si>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</si>
  <si>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</si>
  <si>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</si>
  <si>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</si>
  <si>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</si>
  <si>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</si>
  <si>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</si>
  <si>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</si>
  <si>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</si>
  <si>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</si>
  <si>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</si>
  <si>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</si>
  <si>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</si>
  <si>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</si>
  <si>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</si>
  <si>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</si>
  <si>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</si>
  <si>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</si>
  <si>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</si>
  <si>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</si>
  <si>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</si>
  <si>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</si>
  <si>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</si>
  <si>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</si>
  <si>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</si>
  <si>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</si>
  <si>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</si>
  <si>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</si>
  <si>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</si>
  <si>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</si>
  <si>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</si>
  <si>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</si>
  <si>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</si>
  <si>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</si>
  <si>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</si>
  <si>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</si>
  <si>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</si>
  <si>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</si>
  <si>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</si>
  <si>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</si>
  <si>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</si>
  <si>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</si>
  <si>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</si>
  <si>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</si>
  <si>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</si>
  <si>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</si>
  <si>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</si>
  <si>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</si>
  <si>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</si>
  <si>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</si>
  <si>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</si>
  <si>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</si>
  <si>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</si>
  <si>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</si>
  <si>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</si>
  <si>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</si>
  <si>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</si>
  <si>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</si>
  <si>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</si>
  <si>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</si>
  <si>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</si>
  <si>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</si>
  <si>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</si>
  <si>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</si>
  <si>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</si>
  <si>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</si>
  <si>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</si>
  <si>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</si>
  <si>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</si>
  <si>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</si>
  <si>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</si>
  <si>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</si>
  <si>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</si>
  <si>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</si>
  <si>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</si>
  <si>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</si>
  <si>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</si>
  <si>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</si>
  <si>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</si>
  <si>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</si>
  <si>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</si>
  <si>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</si>
  <si>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</si>
  <si>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</si>
  <si>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</si>
  <si>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</si>
  <si>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</si>
  <si>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</si>
  <si>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</si>
  <si>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</si>
  <si>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</si>
  <si>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</si>
  <si>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</si>
  <si>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</si>
  <si>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</si>
  <si>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</si>
  <si>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</si>
  <si>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</si>
  <si>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</si>
  <si>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</si>
  <si>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</si>
  <si>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</si>
  <si>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</si>
  <si>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</si>
  <si>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</si>
  <si>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</si>
  <si>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</si>
  <si>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</si>
  <si>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</si>
  <si>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</si>
  <si>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</si>
  <si>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</si>
  <si>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</si>
  <si>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</si>
  <si>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</si>
  <si>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</si>
  <si>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</si>
  <si>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</si>
  <si>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</si>
  <si>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</si>
  <si>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</si>
  <si>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</si>
  <si>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</si>
  <si>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</si>
  <si>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</si>
  <si>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</si>
  <si>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</si>
  <si>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</si>
  <si>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</si>
  <si>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</si>
  <si>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</si>
  <si>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</si>
  <si>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</si>
  <si>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</si>
  <si>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</si>
  <si>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</si>
  <si>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</si>
  <si>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</si>
  <si>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</si>
  <si>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</si>
  <si>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</si>
  <si>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</si>
  <si>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</si>
  <si>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</si>
  <si>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</si>
  <si>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</si>
  <si>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</si>
  <si>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</si>
  <si>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</si>
  <si>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</si>
  <si>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</si>
  <si>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</si>
  <si>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</si>
  <si>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</si>
  <si>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</si>
  <si>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</si>
  <si>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</si>
  <si>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</si>
  <si>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</si>
  <si>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</si>
  <si>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</si>
  <si>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</si>
  <si>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</si>
  <si>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</si>
  <si>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</si>
  <si>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</si>
  <si>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</si>
  <si>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</si>
  <si>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</si>
  <si>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</si>
  <si>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</si>
  <si>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</si>
  <si>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</si>
  <si>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</si>
  <si>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</si>
  <si>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</si>
  <si>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</si>
  <si>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</si>
  <si>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</si>
  <si>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</si>
  <si>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</si>
  <si>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</si>
  <si>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</si>
  <si>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</si>
  <si>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</si>
  <si>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</si>
  <si>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</si>
  <si>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</si>
  <si>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</si>
  <si>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</si>
  <si>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</si>
  <si>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</si>
  <si>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</si>
  <si>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</si>
  <si>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</si>
  <si>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</si>
  <si>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</si>
  <si>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</si>
  <si>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</si>
  <si>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</si>
  <si>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</si>
  <si>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</si>
  <si>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</si>
  <si>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</si>
  <si>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</si>
  <si>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</si>
  <si>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</si>
  <si>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</si>
  <si>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</si>
  <si>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</si>
  <si>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</si>
  <si>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</si>
  <si>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</si>
  <si>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</si>
  <si>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</si>
  <si>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</si>
  <si>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</si>
  <si>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</si>
  <si>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</si>
  <si>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</si>
  <si>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</si>
  <si>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</si>
  <si>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</si>
  <si>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</si>
  <si>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</si>
  <si>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</si>
  <si>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</si>
  <si>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</si>
  <si>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</si>
  <si>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</si>
  <si>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</si>
  <si>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</si>
  <si>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</si>
  <si>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</si>
  <si>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</si>
  <si>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</si>
  <si>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</si>
  <si>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</si>
  <si>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</si>
  <si>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</si>
  <si>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</si>
  <si>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</si>
  <si>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</si>
  <si>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</si>
  <si>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</si>
  <si>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</si>
  <si>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</si>
  <si>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</si>
  <si>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</si>
  <si>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</si>
  <si>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</si>
  <si>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</si>
  <si>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</si>
  <si>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</si>
  <si>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</si>
  <si>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</si>
  <si>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</si>
  <si>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</si>
  <si>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</si>
  <si>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</si>
  <si>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</si>
  <si>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</si>
  <si>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</si>
  <si>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</si>
  <si>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</si>
  <si>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</si>
  <si>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</si>
  <si>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</si>
  <si>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</si>
  <si>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</si>
  <si>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</si>
  <si>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</si>
  <si>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</si>
  <si>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</si>
  <si>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</si>
  <si>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</si>
  <si>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</si>
  <si>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</si>
  <si>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</si>
  <si>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</si>
  <si>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</si>
  <si>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</si>
  <si>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</si>
  <si>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</si>
  <si>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</si>
  <si>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</si>
  <si>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</si>
  <si>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</si>
  <si>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</si>
  <si>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</si>
  <si>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</si>
  <si>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</si>
  <si>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</si>
  <si>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</si>
  <si>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</si>
  <si>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</si>
  <si>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</si>
  <si>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</si>
  <si>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</si>
  <si>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</si>
  <si>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</si>
  <si>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</si>
  <si>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</si>
  <si>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</si>
  <si>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</si>
  <si>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</si>
  <si>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</si>
  <si>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</si>
  <si>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</si>
  <si>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</si>
  <si>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</si>
  <si>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</si>
  <si>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</si>
  <si>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</si>
  <si>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</si>
  <si>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</si>
  <si>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</si>
  <si>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</si>
  <si>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</si>
  <si>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</si>
  <si>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</si>
  <si>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</si>
  <si>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</si>
  <si>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</si>
  <si>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</si>
  <si>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</si>
  <si>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</si>
  <si>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</si>
  <si>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</si>
  <si>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</si>
  <si>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</si>
  <si>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</si>
  <si>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</si>
  <si>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</si>
  <si>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</si>
  <si>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</si>
  <si>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</si>
  <si>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</si>
  <si>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</si>
  <si>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</si>
  <si>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</si>
  <si>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</si>
  <si>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</si>
  <si>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</si>
  <si>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</si>
  <si>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</si>
  <si>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</si>
  <si>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</si>
  <si>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</si>
  <si>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</si>
  <si>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</si>
  <si>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</si>
  <si>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</si>
  <si>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</si>
  <si>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</si>
  <si>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</si>
  <si>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</si>
  <si>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</si>
  <si>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</si>
  <si>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</si>
  <si>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</si>
  <si>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</si>
  <si>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</si>
  <si>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</si>
  <si>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</si>
  <si>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</si>
  <si>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</si>
  <si>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</si>
  <si>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</si>
  <si>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</si>
  <si>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</si>
  <si>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</si>
  <si>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</si>
  <si>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</si>
  <si>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</si>
  <si>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</si>
  <si>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</si>
  <si>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</si>
  <si>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</si>
  <si>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</si>
  <si>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</si>
  <si>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</si>
  <si>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</si>
  <si>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</si>
  <si>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</si>
  <si>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</si>
  <si>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</si>
  <si>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</si>
  <si>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</si>
  <si>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</si>
  <si>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</si>
  <si>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</si>
  <si>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</si>
  <si>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</si>
  <si>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</si>
  <si>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</si>
  <si>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</si>
  <si>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</si>
  <si>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</si>
  <si>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</si>
  <si>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</si>
  <si>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</si>
  <si>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</si>
  <si>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</si>
  <si>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</si>
  <si>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</si>
  <si>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</si>
  <si>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</si>
  <si>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</si>
  <si>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</si>
  <si>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</si>
  <si>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</si>
  <si>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</si>
  <si>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</si>
  <si>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</si>
  <si>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</si>
  <si>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</si>
  <si>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</si>
  <si>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</si>
  <si>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</si>
  <si>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</si>
  <si>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</si>
  <si>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</si>
  <si>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</si>
  <si>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</si>
  <si>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</si>
  <si>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</si>
  <si>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</si>
  <si>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</si>
  <si>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</si>
  <si>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</si>
  <si>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</si>
  <si>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</si>
  <si>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</si>
  <si>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</si>
  <si>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</si>
  <si>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</si>
  <si>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</si>
  <si>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</si>
  <si>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</si>
  <si>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</si>
  <si>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</si>
  <si>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</si>
  <si>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</si>
  <si>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</si>
  <si>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</si>
  <si>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</si>
  <si>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</si>
  <si>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</si>
  <si>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</si>
  <si>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</si>
  <si>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</si>
  <si>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</si>
  <si>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</si>
  <si>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</si>
  <si>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</si>
  <si>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</si>
  <si>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</si>
  <si>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</si>
  <si>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</si>
  <si>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</si>
  <si>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</si>
  <si>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</si>
  <si>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</si>
  <si>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</si>
  <si>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</si>
  <si>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</si>
  <si>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</si>
  <si>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</si>
  <si>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</si>
  <si>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</si>
  <si>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</si>
  <si>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</si>
  <si>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</si>
  <si>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</si>
  <si>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</si>
  <si>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</si>
  <si>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</si>
  <si>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</si>
  <si>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</si>
  <si>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</si>
  <si>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</si>
  <si>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</si>
  <si>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</si>
  <si>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</si>
  <si>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</si>
  <si>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</si>
  <si>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</si>
  <si>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</si>
  <si>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</si>
  <si>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</si>
  <si>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</si>
  <si>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</si>
  <si>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</si>
  <si>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</si>
  <si>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</si>
  <si>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</si>
  <si>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</si>
  <si>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</si>
  <si>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</si>
  <si>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</si>
  <si>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</si>
  <si>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</si>
  <si>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</si>
  <si>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</si>
  <si>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</si>
  <si>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</si>
  <si>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</si>
  <si>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</si>
  <si>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</si>
  <si>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</si>
  <si>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</si>
  <si>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</si>
  <si>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</si>
  <si>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</si>
  <si>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</si>
  <si>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</si>
  <si>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</si>
  <si>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</si>
  <si>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</si>
  <si>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</si>
  <si>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</si>
  <si>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</si>
  <si>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</si>
  <si>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</si>
  <si>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</si>
  <si>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</si>
  <si>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</si>
  <si>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</si>
  <si>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</si>
  <si>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</si>
  <si>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</si>
  <si>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</si>
  <si>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</si>
  <si>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</si>
  <si>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</si>
  <si>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</si>
  <si>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</si>
  <si>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</si>
  <si>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</si>
  <si>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</si>
  <si>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</si>
  <si>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</si>
  <si>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</si>
  <si>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</si>
  <si>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</si>
  <si>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</si>
  <si>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</si>
  <si>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</si>
  <si>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</si>
  <si>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</si>
  <si>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</si>
  <si>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</si>
  <si>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</si>
  <si>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</si>
  <si>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</si>
  <si>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</si>
  <si>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</si>
  <si>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</si>
  <si>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</si>
  <si>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</si>
  <si>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</si>
  <si>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</si>
  <si>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</si>
  <si>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</si>
  <si>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</si>
  <si>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</si>
  <si>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</si>
  <si>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</si>
  <si>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</si>
  <si>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</si>
  <si>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</si>
  <si>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</si>
  <si>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</si>
  <si>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</si>
  <si>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</si>
  <si>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</si>
  <si>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</si>
  <si>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</si>
  <si>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</si>
  <si>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</si>
  <si>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</si>
  <si>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</si>
  <si>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</si>
  <si>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</si>
  <si>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</si>
  <si>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</si>
  <si>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</si>
  <si>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</si>
  <si>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</si>
  <si>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</si>
  <si>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</si>
  <si>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</si>
  <si>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</si>
  <si>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</si>
  <si>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</si>
  <si>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</si>
  <si>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</si>
  <si>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</si>
  <si>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</si>
  <si>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</si>
  <si>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</si>
  <si>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</si>
  <si>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</si>
  <si>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</si>
  <si>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</si>
  <si>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</si>
  <si>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</si>
  <si>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</si>
  <si>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</si>
  <si>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</si>
  <si>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</si>
  <si>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</si>
  <si>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</si>
  <si>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</si>
  <si>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</si>
  <si>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</si>
  <si>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</si>
  <si>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</si>
  <si>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</si>
  <si>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</si>
  <si>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</si>
  <si>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</si>
  <si>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</si>
  <si>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</si>
  <si>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</si>
  <si>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</si>
  <si>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</si>
  <si>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</si>
  <si>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</si>
  <si>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</si>
  <si>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</si>
  <si>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</si>
  <si>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</si>
  <si>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</si>
  <si>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</si>
  <si>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</si>
  <si>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</si>
  <si>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</si>
  <si>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</si>
  <si>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</si>
  <si>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</si>
  <si>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</si>
  <si>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</si>
  <si>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</si>
  <si>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</si>
  <si>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</si>
  <si>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</si>
  <si>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</si>
  <si>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</si>
  <si>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</si>
  <si>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</si>
  <si>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</si>
  <si>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</si>
  <si>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</si>
  <si>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</si>
  <si>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</si>
  <si>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</si>
  <si>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</si>
  <si>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</si>
  <si>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</si>
  <si>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</si>
  <si>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</si>
  <si>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</si>
  <si>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</si>
  <si>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</si>
  <si>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</si>
  <si>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</si>
  <si>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</si>
  <si>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</si>
  <si>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</si>
  <si>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</si>
  <si>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</si>
  <si>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</si>
  <si>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</si>
  <si>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</si>
  <si>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</si>
  <si>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</si>
  <si>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</si>
  <si>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</si>
  <si>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</si>
  <si>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</si>
  <si>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</si>
  <si>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</si>
  <si>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</si>
  <si>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</si>
  <si>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</si>
  <si>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</si>
  <si>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</si>
  <si>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</si>
  <si>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</si>
  <si>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</si>
  <si>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</si>
  <si>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</si>
  <si>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</si>
  <si>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</si>
  <si>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</si>
  <si>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</si>
  <si>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</si>
  <si>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</si>
  <si>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</si>
  <si>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</si>
  <si>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</si>
  <si>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</si>
  <si>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</si>
  <si>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</si>
  <si>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</si>
  <si>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</si>
  <si>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</si>
  <si>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</si>
  <si>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</si>
  <si>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</si>
  <si>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</si>
  <si>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</si>
  <si>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</si>
  <si>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</si>
  <si>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</si>
  <si>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</si>
  <si>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</si>
  <si>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</si>
  <si>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</si>
  <si>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</si>
  <si>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</si>
  <si>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</si>
  <si>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</si>
  <si>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</si>
  <si>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</si>
  <si>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</si>
  <si>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</si>
  <si>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</si>
  <si>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</si>
  <si>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</si>
  <si>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</si>
  <si>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</si>
  <si>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</si>
  <si>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</si>
  <si>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</si>
  <si>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</si>
  <si>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</si>
  <si>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</si>
  <si>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</si>
  <si>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</si>
  <si>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</si>
  <si>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</si>
  <si>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</si>
  <si>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</si>
  <si>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</si>
  <si>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</si>
  <si>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</si>
  <si>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</si>
  <si>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</si>
  <si>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</si>
  <si>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</si>
  <si>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</si>
  <si>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</si>
  <si>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</si>
  <si>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</si>
  <si>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</si>
  <si>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</si>
  <si>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</si>
  <si>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</si>
  <si>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</si>
  <si>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</si>
  <si>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</si>
  <si>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</si>
  <si>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</si>
  <si>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</si>
  <si>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</si>
  <si>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</si>
  <si>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</si>
  <si>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</si>
  <si>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</si>
  <si>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</si>
  <si>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</si>
  <si>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</si>
  <si>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</si>
  <si>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</si>
  <si>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</si>
  <si>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</si>
  <si>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</si>
  <si>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</si>
  <si>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</si>
  <si>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</si>
  <si>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</si>
  <si>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</si>
  <si>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</si>
  <si>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</si>
  <si>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</si>
  <si>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</si>
  <si>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</si>
  <si>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</si>
  <si>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</si>
  <si>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</si>
  <si>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</si>
  <si>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</si>
  <si>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</si>
  <si>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</si>
  <si>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</si>
  <si>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</si>
  <si>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</si>
  <si>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</si>
  <si>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</si>
  <si>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</si>
  <si>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</si>
  <si>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</si>
  <si>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</si>
  <si>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</si>
  <si>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</si>
  <si>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</si>
  <si>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</si>
  <si>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</si>
  <si>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</si>
  <si>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</si>
  <si>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</si>
  <si>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</si>
  <si>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</si>
  <si>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</si>
  <si>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</si>
  <si>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</si>
  <si>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</si>
  <si>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</si>
  <si>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</si>
  <si>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</si>
  <si>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</si>
  <si>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</si>
  <si>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</si>
  <si>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</si>
  <si>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</si>
  <si>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</si>
  <si>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</si>
  <si>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</si>
  <si>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</si>
  <si>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</si>
  <si>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</si>
  <si>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</si>
  <si>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</si>
  <si>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</si>
  <si>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</si>
  <si>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</si>
  <si>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</si>
  <si>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</si>
  <si>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</si>
  <si>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</si>
  <si>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</si>
  <si>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</si>
  <si>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</si>
  <si>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</si>
  <si>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</si>
  <si>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</si>
  <si>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</si>
  <si>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</si>
  <si>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</si>
  <si>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</si>
  <si>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</si>
  <si>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</si>
  <si>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</si>
  <si>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</si>
  <si>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</si>
  <si>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</si>
  <si>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</si>
  <si>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</si>
  <si>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</si>
  <si>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</si>
  <si>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</si>
  <si>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</si>
  <si>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</si>
  <si>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</si>
  <si>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</si>
  <si>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</si>
  <si>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</si>
  <si>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</si>
  <si>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</si>
  <si>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</si>
  <si>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</si>
  <si>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</si>
  <si>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</si>
  <si>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</si>
  <si>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</si>
  <si>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</si>
  <si>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</si>
  <si>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</si>
  <si>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</si>
  <si>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</si>
  <si>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</si>
  <si>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</si>
  <si>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</si>
  <si>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</si>
  <si>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</si>
  <si>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</si>
  <si>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</si>
  <si>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</si>
  <si>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</si>
  <si>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</si>
  <si>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</si>
  <si>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</si>
  <si>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</si>
  <si>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</si>
  <si>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</si>
  <si>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</si>
  <si>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</si>
  <si>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</si>
  <si>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</si>
  <si>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</si>
  <si>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</si>
  <si>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</si>
  <si>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</si>
  <si>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</si>
  <si>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</si>
  <si>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</si>
  <si>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</si>
  <si>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</si>
  <si>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</si>
  <si>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</si>
  <si>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</si>
  <si>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</si>
  <si>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</si>
  <si>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</si>
  <si>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</si>
  <si>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</si>
  <si>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</si>
  <si>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</si>
  <si>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</si>
  <si>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</si>
  <si>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</si>
  <si>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</si>
  <si>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</si>
  <si>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</si>
  <si>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</si>
  <si>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</si>
  <si>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</si>
  <si>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</si>
  <si>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</si>
  <si>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</si>
  <si>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</si>
  <si>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</si>
  <si>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</si>
  <si>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</si>
  <si>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</si>
  <si>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</si>
  <si>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</si>
  <si>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</si>
  <si>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</si>
  <si>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</si>
  <si>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</si>
  <si>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</si>
  <si>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</si>
  <si>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</si>
  <si>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</si>
  <si>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</si>
  <si>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</si>
  <si>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</si>
  <si>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</si>
  <si>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</si>
  <si>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</si>
  <si>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</si>
  <si>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</si>
  <si>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</si>
  <si>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</si>
  <si>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</si>
  <si>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</si>
  <si>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</si>
  <si>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</si>
  <si>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</si>
  <si>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</si>
  <si>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</si>
  <si>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</si>
  <si>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</si>
  <si>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</si>
  <si>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</si>
  <si>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</si>
  <si>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</si>
  <si>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</si>
  <si>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</si>
  <si>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</si>
  <si>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</si>
  <si>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</si>
  <si>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</si>
  <si>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</si>
  <si>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</si>
  <si>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</si>
  <si>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</si>
  <si>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</si>
  <si>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</si>
  <si>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</si>
  <si>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</si>
  <si>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</si>
  <si>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</si>
  <si>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</si>
  <si>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</si>
  <si>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</si>
  <si>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</si>
  <si>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</si>
  <si>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</si>
  <si>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</si>
  <si>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</si>
  <si>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</si>
  <si>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</si>
  <si>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</si>
  <si>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</si>
  <si>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</si>
  <si>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</si>
  <si>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</si>
  <si>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</si>
  <si>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</si>
  <si>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</si>
  <si>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</si>
  <si>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</si>
  <si>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</si>
  <si>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</si>
  <si>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</si>
  <si>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</si>
  <si>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</si>
  <si>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</si>
  <si>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</si>
  <si>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</si>
  <si>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</si>
  <si>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</si>
  <si>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</si>
  <si>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</si>
  <si>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</si>
  <si>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</si>
  <si>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</si>
  <si>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</si>
  <si>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</si>
  <si>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</si>
  <si>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</si>
  <si>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</si>
  <si>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</si>
  <si>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</si>
  <si>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</si>
  <si>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</si>
  <si>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</si>
  <si>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</si>
  <si>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</si>
  <si>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</si>
  <si>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</si>
  <si>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</si>
  <si>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</si>
  <si>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</si>
  <si>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</si>
  <si>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</si>
  <si>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</si>
  <si>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</si>
  <si>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</si>
  <si>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</si>
  <si>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</si>
  <si>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</si>
  <si>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</si>
  <si>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</si>
  <si>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</si>
  <si>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</si>
  <si>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</si>
  <si>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</si>
  <si>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</si>
  <si>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</si>
  <si>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</si>
  <si>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</si>
  <si>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</si>
  <si>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</si>
  <si>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</si>
  <si>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</si>
  <si>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</si>
  <si>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</si>
  <si>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</si>
  <si>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</si>
  <si>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</si>
  <si>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</si>
  <si>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</si>
  <si>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</si>
  <si>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</si>
  <si>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</si>
  <si>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</si>
  <si>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</si>
  <si>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</si>
  <si>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</si>
  <si>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</si>
  <si>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</si>
  <si>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</si>
  <si>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</si>
  <si>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</si>
  <si>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</si>
  <si>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</si>
  <si>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</si>
  <si>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</si>
  <si>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</si>
  <si>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</si>
  <si>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</si>
  <si>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</si>
  <si>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</si>
  <si>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</si>
  <si>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</si>
  <si>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</si>
  <si>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</si>
  <si>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</si>
  <si>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</si>
  <si>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</si>
  <si>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</si>
  <si>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</si>
  <si>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</si>
  <si>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</si>
  <si>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</si>
  <si>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</si>
  <si>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</si>
  <si>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</si>
  <si>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</si>
  <si>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</si>
  <si>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</si>
  <si>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</si>
  <si>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</si>
  <si>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</si>
  <si>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</si>
  <si>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</si>
  <si>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</si>
  <si>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</si>
  <si>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</si>
  <si>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</si>
  <si>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</si>
  <si>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</si>
  <si>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</si>
  <si>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</si>
  <si>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</si>
  <si>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</si>
  <si>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</si>
  <si>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</si>
  <si>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</si>
  <si>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</si>
  <si>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</si>
  <si>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</si>
  <si>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</si>
  <si>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</si>
  <si>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</si>
  <si>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</si>
  <si>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</si>
  <si>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</si>
  <si>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</si>
  <si>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</si>
  <si>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</si>
  <si>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</si>
  <si>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</si>
  <si>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</si>
  <si>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</si>
  <si>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</si>
  <si>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</si>
  <si>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</si>
  <si>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</si>
  <si>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</si>
  <si>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</si>
  <si>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</si>
  <si>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</si>
  <si>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</si>
  <si>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</si>
  <si>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</si>
  <si>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</si>
  <si>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</si>
  <si>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</si>
  <si>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</si>
  <si>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</si>
  <si>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</si>
  <si>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</si>
  <si>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</si>
  <si>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</si>
  <si>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</si>
  <si>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</si>
  <si>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</si>
  <si>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</si>
  <si>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</si>
  <si>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</si>
  <si>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</si>
  <si>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</si>
  <si>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</si>
  <si>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</si>
  <si>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</si>
  <si>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</si>
  <si>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</si>
  <si>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</si>
  <si>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</si>
  <si>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</si>
  <si>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</si>
  <si>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</si>
  <si>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</si>
  <si>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</si>
  <si>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</si>
  <si>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</si>
  <si>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</si>
  <si>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</si>
  <si>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</si>
  <si>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</si>
  <si>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</si>
  <si>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</si>
  <si>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</si>
  <si>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</si>
  <si>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</si>
  <si>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</si>
  <si>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</si>
  <si>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</si>
  <si>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</si>
  <si>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</si>
  <si>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</si>
  <si>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</si>
  <si>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</si>
  <si>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</si>
  <si>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</si>
  <si>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</si>
  <si>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</si>
  <si>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</si>
  <si>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</si>
  <si>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</si>
  <si>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</si>
  <si>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</si>
  <si>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</si>
  <si>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</si>
  <si>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</si>
  <si>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</si>
  <si>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</si>
  <si>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</si>
  <si>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</si>
  <si>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</si>
  <si>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</si>
  <si>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</si>
  <si>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</si>
  <si>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</si>
  <si>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</si>
  <si>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</si>
  <si>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</si>
  <si>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</si>
  <si>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</si>
  <si>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</si>
  <si>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</si>
  <si>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</si>
  <si>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</si>
  <si>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</si>
  <si>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</si>
  <si>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</si>
  <si>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</si>
  <si>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</si>
  <si>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</si>
  <si>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</si>
  <si>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</si>
  <si>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</si>
  <si>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</si>
  <si>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</si>
  <si>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</si>
  <si>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</si>
  <si>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</si>
  <si>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</si>
  <si>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</si>
  <si>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</si>
  <si>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</si>
  <si>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</si>
  <si>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</si>
  <si>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</si>
  <si>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</si>
  <si>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</si>
  <si>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</si>
  <si>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</si>
  <si>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</si>
  <si>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</si>
  <si>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</si>
  <si>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</si>
  <si>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</si>
  <si>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</si>
  <si>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</si>
  <si>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</si>
  <si>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</si>
  <si>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</si>
  <si>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</si>
  <si>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</si>
  <si>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</si>
  <si>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</si>
  <si>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</si>
  <si>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</si>
  <si>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</si>
  <si>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</si>
  <si>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</si>
  <si>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</si>
  <si>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</si>
  <si>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</si>
  <si>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</si>
  <si>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</si>
  <si>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</si>
  <si>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</si>
  <si>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</si>
  <si>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</si>
  <si>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</si>
  <si>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</si>
  <si>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</si>
  <si>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</si>
  <si>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</si>
  <si>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</si>
  <si>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</si>
  <si>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</si>
  <si>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</si>
  <si>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</si>
  <si>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</si>
  <si>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</si>
  <si>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</si>
  <si>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</si>
  <si>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</si>
  <si>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</si>
  <si>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</si>
  <si>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</si>
  <si>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</si>
  <si>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</si>
  <si>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</si>
  <si>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</si>
  <si>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</si>
  <si>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</si>
  <si>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</si>
  <si>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</si>
  <si>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</si>
  <si>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</si>
  <si>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</si>
  <si>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</si>
  <si>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</si>
  <si>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</si>
  <si>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</si>
  <si>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</si>
  <si>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</si>
  <si>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</si>
  <si>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</si>
  <si>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</si>
  <si>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</si>
  <si>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</si>
  <si>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</si>
  <si>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</si>
  <si>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</si>
  <si>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</si>
  <si>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</si>
  <si>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</si>
  <si>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</si>
  <si>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</si>
  <si>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</si>
  <si>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</si>
  <si>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</si>
  <si>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</si>
  <si>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</si>
  <si>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</si>
  <si>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</si>
  <si>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</si>
  <si>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</si>
  <si>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</si>
  <si>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</si>
  <si>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</si>
  <si>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</si>
  <si>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</si>
  <si>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</si>
  <si>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</si>
  <si>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</si>
  <si>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</si>
  <si>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</si>
  <si>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</si>
  <si>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</si>
  <si>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</si>
  <si>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</si>
  <si>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</si>
  <si>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</si>
  <si>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</si>
  <si>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</si>
  <si>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</si>
  <si>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</si>
  <si>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</si>
  <si>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</si>
  <si>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</si>
  <si>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</si>
  <si>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</si>
  <si>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</si>
  <si>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</si>
  <si>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</si>
  <si>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</si>
  <si>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</si>
  <si>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</si>
  <si>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</si>
  <si>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</si>
  <si>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</si>
  <si>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</si>
  <si>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</si>
  <si>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</si>
  <si>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</si>
  <si>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</si>
  <si>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</si>
  <si>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</si>
  <si>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</si>
  <si>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</si>
  <si>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</si>
  <si>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</si>
  <si>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</si>
  <si>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</si>
  <si>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</si>
  <si>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</si>
  <si>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</si>
  <si>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</si>
  <si>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</si>
  <si>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</si>
  <si>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</si>
  <si>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</si>
  <si>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</si>
  <si>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</si>
  <si>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</si>
  <si>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</si>
  <si>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</si>
  <si>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</si>
  <si>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</si>
  <si>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</si>
  <si>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</si>
  <si>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</si>
  <si>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</si>
  <si>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</si>
  <si>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</si>
  <si>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</si>
  <si>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</si>
  <si>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</si>
  <si>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</si>
  <si>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</si>
  <si>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</si>
  <si>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</si>
  <si>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</si>
  <si>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</si>
  <si>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</si>
  <si>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</si>
  <si>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</si>
  <si>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</si>
  <si>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</si>
  <si>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</si>
  <si>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</si>
  <si>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</si>
  <si>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</si>
  <si>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</si>
  <si>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</si>
  <si>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</si>
  <si>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</si>
  <si>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</si>
  <si>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</si>
  <si>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</si>
  <si>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</si>
  <si>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</si>
  <si>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</si>
  <si>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</si>
  <si>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</si>
  <si>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</si>
  <si>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</si>
  <si>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</si>
  <si>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</si>
  <si>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</si>
  <si>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</si>
  <si>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</si>
  <si>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</si>
  <si>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</si>
  <si>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</si>
  <si>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</si>
  <si>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</si>
  <si>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</si>
  <si>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</si>
  <si>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</si>
  <si>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</si>
  <si>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</si>
  <si>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</si>
  <si>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</si>
  <si>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</si>
  <si>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</si>
  <si>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</si>
  <si>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</si>
  <si>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</si>
  <si>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</si>
  <si>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</si>
  <si>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</si>
  <si>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</si>
  <si>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</si>
  <si>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</si>
  <si>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</si>
  <si>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</si>
  <si>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</si>
  <si>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</si>
  <si>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</si>
  <si>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</si>
  <si>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</si>
  <si>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</si>
  <si>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</si>
  <si>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</si>
  <si>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</si>
  <si>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</si>
  <si>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</si>
  <si>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</si>
  <si>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</si>
  <si>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</si>
  <si>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</si>
  <si>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</si>
  <si>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</si>
  <si>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</si>
  <si>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</si>
  <si>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</si>
  <si>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</si>
  <si>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</si>
  <si>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</si>
  <si>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</si>
  <si>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</si>
  <si>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</si>
  <si>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</si>
  <si>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</si>
  <si>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</si>
  <si>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</si>
  <si>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</si>
  <si>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</si>
  <si>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</si>
  <si>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</si>
  <si>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</si>
  <si>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</si>
  <si>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</si>
  <si>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</si>
  <si>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</si>
  <si>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</si>
  <si>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</si>
  <si>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</si>
  <si>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</si>
  <si>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</si>
  <si>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</si>
  <si>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</si>
  <si>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</si>
  <si>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</si>
  <si>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</si>
  <si>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</si>
  <si>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</si>
  <si>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</si>
  <si>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</si>
  <si>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</si>
  <si>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</si>
  <si>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</si>
  <si>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</si>
  <si>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</si>
  <si>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</si>
  <si>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</si>
  <si>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</si>
  <si>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</si>
  <si>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</si>
  <si>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</si>
  <si>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</si>
  <si>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</si>
  <si>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</si>
  <si>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</si>
  <si>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</si>
  <si>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</si>
  <si>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</si>
  <si>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</si>
  <si>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</si>
  <si>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</si>
  <si>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</si>
  <si>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</si>
  <si>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</si>
  <si>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</si>
  <si>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</si>
  <si>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</si>
  <si>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</si>
  <si>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</si>
  <si>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</si>
  <si>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</si>
  <si>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</si>
  <si>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</si>
  <si>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</si>
  <si>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</si>
  <si>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</si>
  <si>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</si>
  <si>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</si>
  <si>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</si>
  <si>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</si>
  <si>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</si>
  <si>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</si>
  <si>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</si>
  <si>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</si>
  <si>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</si>
  <si>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</si>
  <si>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</si>
  <si>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</si>
  <si>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</si>
  <si>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</si>
  <si>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</si>
  <si>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</si>
  <si>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</si>
  <si>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</si>
  <si>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</si>
  <si>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</si>
  <si>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</si>
  <si>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</si>
  <si>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</si>
  <si>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</si>
  <si>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</si>
  <si>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</si>
  <si>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</si>
  <si>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</si>
  <si>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</si>
  <si>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</si>
  <si>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</si>
  <si>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</si>
  <si>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</si>
  <si>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</si>
  <si>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</si>
  <si>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</si>
  <si>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</si>
  <si>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</si>
  <si>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</si>
  <si>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</si>
  <si>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</si>
  <si>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</si>
  <si>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</si>
  <si>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</si>
  <si>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</si>
  <si>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</si>
  <si>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</si>
  <si>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</si>
  <si>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</si>
  <si>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</si>
  <si>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</si>
  <si>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</si>
  <si>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</si>
  <si>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</si>
  <si>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</si>
  <si>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</si>
  <si>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</si>
  <si>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</si>
  <si>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</si>
  <si>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</si>
  <si>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</si>
  <si>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</si>
  <si>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</si>
  <si>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</si>
  <si>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</si>
  <si>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</si>
  <si>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</si>
  <si>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</si>
  <si>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</si>
  <si>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</si>
  <si>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</si>
  <si>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</si>
  <si>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</si>
  <si>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</si>
  <si>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</si>
  <si>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</si>
  <si>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</si>
  <si>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</si>
  <si>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</si>
  <si>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</si>
  <si>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</si>
  <si>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</si>
  <si>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</si>
  <si>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</si>
  <si>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</si>
  <si>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</si>
  <si>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</si>
  <si>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</si>
  <si>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</si>
  <si>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</si>
  <si>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</si>
  <si>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</si>
  <si>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</si>
  <si>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</si>
  <si>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</si>
  <si>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</si>
  <si>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</si>
  <si>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</si>
  <si>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</si>
  <si>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</si>
  <si>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</si>
  <si>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</si>
  <si>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</si>
  <si>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</si>
  <si>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</si>
  <si>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</si>
  <si>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</si>
  <si>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</si>
  <si>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</si>
  <si>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</si>
  <si>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</si>
  <si>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</si>
  <si>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</si>
  <si>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</si>
  <si>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</si>
  <si>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</si>
  <si>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</si>
  <si>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</si>
  <si>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</si>
  <si>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</si>
  <si>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</si>
  <si>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</si>
  <si>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</si>
  <si>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</si>
  <si>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</si>
  <si>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</si>
  <si>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</si>
  <si>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</si>
  <si>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</si>
  <si>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</si>
  <si>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</si>
  <si>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</si>
  <si>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</si>
  <si>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</si>
  <si>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</si>
  <si>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</si>
  <si>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</si>
  <si>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</si>
  <si>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</si>
  <si>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</si>
  <si>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</si>
  <si>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</si>
  <si>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</si>
  <si>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</si>
  <si>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</si>
  <si>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</si>
  <si>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</si>
  <si>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</si>
  <si>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</si>
  <si>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</si>
  <si>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</si>
  <si>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</si>
  <si>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</si>
  <si>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</si>
  <si>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</si>
  <si>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</si>
  <si>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</si>
  <si>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</si>
  <si>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</si>
  <si>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</si>
  <si>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</si>
  <si>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</si>
  <si>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</si>
  <si>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</si>
  <si>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</si>
  <si>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</si>
  <si>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</si>
  <si>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</si>
  <si>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</si>
  <si>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</si>
  <si>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</si>
  <si>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</si>
  <si>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</si>
  <si>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</si>
  <si>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</si>
  <si>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</si>
  <si>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</si>
  <si>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</si>
  <si>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</si>
  <si>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</si>
  <si>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</si>
  <si>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</si>
  <si>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</si>
  <si>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</si>
  <si>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</si>
  <si>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</si>
  <si>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</si>
  <si>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</si>
  <si>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</si>
  <si>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</si>
  <si>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</si>
  <si>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</si>
  <si>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</si>
  <si>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</si>
  <si>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</si>
  <si>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</si>
  <si>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</si>
  <si>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</si>
  <si>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</si>
  <si>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</si>
  <si>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</si>
  <si>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</si>
  <si>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</si>
  <si>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</si>
  <si>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</si>
  <si>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</si>
  <si>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</si>
  <si>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</si>
  <si>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</si>
  <si>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</si>
  <si>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</si>
  <si>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</si>
  <si>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</si>
  <si>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</si>
  <si>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</si>
  <si>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</si>
  <si>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</si>
  <si>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</si>
  <si>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</si>
  <si>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</si>
  <si>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</si>
  <si>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</si>
  <si>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</si>
  <si>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</si>
  <si>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</si>
  <si>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</si>
  <si>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</si>
  <si>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</si>
  <si>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</si>
  <si>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</si>
  <si>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</si>
  <si>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</si>
  <si>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</si>
  <si>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</si>
  <si>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</si>
  <si>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</si>
  <si>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</si>
  <si>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</si>
  <si>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</si>
  <si>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</si>
  <si>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</si>
  <si>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</si>
  <si>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</si>
  <si>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</si>
  <si>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</si>
  <si>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</si>
  <si>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</si>
  <si>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</si>
  <si>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</si>
  <si>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</si>
  <si>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</si>
  <si>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</si>
  <si>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</si>
  <si>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</si>
  <si>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</si>
  <si>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</si>
  <si>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</si>
  <si>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</si>
  <si>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</si>
  <si>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</si>
  <si>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</si>
  <si>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</si>
  <si>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</si>
  <si>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</si>
  <si>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</si>
  <si>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</si>
  <si>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</si>
  <si>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</si>
  <si>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</si>
  <si>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</si>
  <si>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</si>
  <si>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</si>
  <si>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</si>
  <si>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</si>
  <si>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</si>
  <si>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</si>
  <si>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</si>
  <si>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</si>
  <si>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</si>
  <si>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</si>
  <si>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</si>
  <si>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</si>
  <si>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</si>
  <si>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</si>
  <si>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</si>
  <si>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</si>
  <si>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</si>
  <si>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</si>
  <si>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</si>
  <si>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</si>
  <si>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</si>
  <si>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</si>
  <si>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</si>
  <si>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</si>
  <si>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</si>
  <si>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</si>
  <si>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</si>
  <si>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</si>
  <si>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</si>
  <si>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</si>
  <si>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</si>
  <si>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</si>
  <si>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</si>
  <si>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</si>
  <si>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</si>
  <si>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</si>
  <si>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</si>
  <si>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</si>
  <si>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</si>
  <si>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</si>
  <si>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</si>
  <si>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</si>
  <si>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</si>
  <si>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</si>
  <si>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</si>
  <si>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</si>
  <si>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</si>
  <si>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</si>
  <si>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</si>
  <si>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</si>
  <si>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</si>
  <si>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</si>
  <si>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</si>
  <si>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</si>
  <si>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</si>
  <si>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</si>
  <si>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</si>
  <si>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</si>
  <si>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</si>
  <si>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</si>
  <si>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</si>
  <si>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</si>
  <si>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</si>
  <si>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</si>
  <si>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</si>
  <si>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</si>
  <si>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</si>
  <si>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</si>
  <si>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</si>
  <si>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</si>
  <si>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</si>
  <si>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</si>
  <si>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</si>
  <si>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</si>
  <si>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</si>
  <si>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</si>
  <si>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</si>
  <si>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</si>
  <si>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</si>
  <si>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</si>
  <si>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</si>
  <si>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</si>
  <si>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</si>
  <si>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</si>
  <si>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</si>
  <si>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</si>
  <si>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</si>
  <si>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</si>
  <si>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</si>
  <si>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</si>
  <si>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</si>
  <si>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</si>
  <si>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</si>
  <si>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</si>
  <si>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</si>
  <si>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</si>
  <si>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</si>
  <si>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</si>
  <si>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</si>
  <si>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</si>
  <si>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</si>
  <si>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</si>
  <si>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</si>
  <si>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</si>
  <si>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</si>
  <si>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</si>
  <si>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</si>
  <si>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</si>
  <si>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</si>
  <si>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</si>
  <si>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</si>
  <si>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</si>
  <si>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</si>
  <si>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</si>
  <si>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</si>
  <si>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</si>
  <si>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</si>
  <si>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</si>
  <si>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</si>
  <si>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</si>
  <si>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</si>
  <si>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</si>
  <si>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</si>
  <si>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</si>
  <si>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</si>
  <si>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</si>
  <si>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</si>
  <si>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</si>
  <si>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</si>
  <si>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</si>
  <si>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</si>
  <si>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</si>
  <si>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</si>
  <si>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</si>
  <si>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</si>
  <si>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</si>
  <si>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</si>
  <si>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</si>
  <si>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</si>
  <si>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</si>
  <si>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</si>
  <si>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</si>
  <si>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</si>
  <si>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</si>
  <si>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</si>
  <si>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</si>
  <si>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</si>
  <si>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</si>
  <si>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</si>
  <si>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</si>
  <si>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</si>
  <si>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</si>
  <si>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</si>
  <si>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</si>
  <si>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</si>
  <si>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</si>
  <si>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</si>
  <si>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</si>
  <si>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</si>
  <si>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</si>
  <si>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</si>
  <si>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</si>
  <si>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</si>
  <si>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</si>
  <si>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</si>
  <si>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</si>
  <si>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</si>
  <si>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</si>
  <si>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</si>
  <si>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</si>
  <si>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</si>
  <si>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</si>
  <si>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</si>
  <si>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</si>
  <si>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</si>
  <si>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</si>
  <si>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</si>
  <si>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</si>
  <si>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</si>
  <si>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</si>
  <si>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</si>
  <si>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</si>
  <si>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</si>
  <si>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</si>
  <si>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</si>
  <si>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</si>
  <si>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</si>
  <si>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</si>
  <si>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</si>
  <si>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</si>
  <si>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</si>
  <si>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</si>
  <si>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</si>
  <si>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</si>
  <si>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</si>
  <si>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</si>
  <si>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</si>
  <si>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</si>
  <si>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</si>
  <si>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</si>
  <si>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</si>
  <si>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</si>
  <si>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</si>
  <si>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</si>
  <si>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</si>
  <si>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</si>
  <si>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</si>
  <si>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</si>
  <si>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</si>
  <si>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</si>
  <si>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</si>
  <si>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</si>
  <si>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</si>
  <si>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</si>
  <si>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</si>
  <si>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</si>
  <si>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</si>
  <si>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</si>
  <si>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</si>
  <si>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</si>
  <si>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</si>
  <si>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</si>
  <si>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</si>
  <si>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</si>
  <si>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</si>
  <si>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</si>
  <si>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</si>
  <si>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</si>
  <si>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</si>
  <si>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</si>
  <si>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</si>
  <si>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</si>
  <si>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</si>
  <si>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</si>
  <si>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</si>
  <si>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</si>
  <si>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</si>
  <si>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</si>
  <si>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</si>
  <si>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</si>
  <si>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</si>
  <si>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</si>
  <si>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</si>
  <si>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</si>
  <si>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</si>
  <si>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</si>
  <si>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</si>
  <si>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</si>
  <si>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</si>
  <si>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</si>
  <si>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</si>
  <si>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</si>
  <si>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</si>
  <si>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</si>
  <si>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</si>
  <si>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</si>
  <si>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</si>
  <si>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</si>
  <si>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</si>
  <si>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</si>
  <si>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</si>
  <si>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</si>
  <si>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</si>
  <si>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</si>
  <si>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</si>
  <si>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</si>
  <si>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</si>
  <si>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</si>
  <si>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</si>
  <si>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</si>
  <si>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</si>
  <si>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</si>
  <si>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</si>
  <si>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</si>
  <si>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</si>
  <si>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</si>
  <si>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</si>
  <si>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</si>
  <si>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</si>
  <si>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</si>
  <si>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</si>
  <si>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</si>
  <si>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</si>
  <si>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</si>
  <si>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</si>
  <si>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</si>
  <si>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</si>
  <si>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</si>
  <si>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</si>
  <si>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</si>
  <si>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</si>
  <si>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</si>
  <si>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</si>
  <si>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</si>
  <si>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</si>
  <si>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</si>
  <si>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</si>
  <si>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</si>
  <si>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</si>
  <si>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</si>
  <si>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</si>
  <si>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</si>
  <si>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</si>
  <si>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</si>
  <si>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</si>
  <si>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</si>
  <si>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</si>
  <si>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</si>
  <si>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</si>
  <si>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</si>
  <si>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</si>
  <si>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</si>
  <si>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</si>
  <si>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</si>
  <si>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</si>
  <si>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</si>
  <si>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</si>
  <si>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</si>
  <si>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</si>
  <si>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</si>
  <si>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</si>
  <si>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</si>
  <si>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</si>
  <si>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</si>
  <si>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</si>
  <si>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</si>
  <si>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</si>
  <si>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</si>
  <si>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</si>
  <si>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</si>
  <si>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</si>
  <si>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</si>
  <si>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</si>
  <si>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</si>
  <si>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</si>
  <si>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</si>
  <si>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</si>
  <si>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</si>
  <si>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</si>
  <si>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</si>
  <si>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</si>
  <si>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</si>
  <si>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</si>
  <si>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</si>
  <si>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</si>
  <si>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</si>
  <si>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</si>
  <si>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</si>
  <si>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</si>
  <si>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</si>
  <si>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</si>
  <si>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</si>
  <si>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</si>
  <si>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</si>
  <si>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</si>
  <si>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</si>
  <si>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</si>
  <si>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</si>
  <si>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</si>
  <si>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</si>
  <si>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</si>
  <si>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</si>
  <si>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</si>
  <si>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</si>
  <si>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</si>
  <si>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</si>
  <si>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</si>
  <si>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</si>
  <si>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</si>
  <si>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</si>
  <si>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</si>
  <si>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</si>
  <si>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</si>
  <si>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</si>
  <si>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</si>
  <si>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</si>
  <si>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</si>
  <si>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</si>
  <si>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</si>
  <si>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</si>
  <si>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</si>
  <si>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</si>
  <si>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</si>
  <si>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</si>
  <si>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</si>
  <si>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</si>
  <si>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</si>
  <si>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</si>
  <si>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</si>
  <si>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</si>
  <si>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</si>
  <si>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</si>
  <si>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</si>
  <si>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</si>
  <si>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</si>
  <si>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</si>
  <si>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</si>
  <si>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</si>
  <si>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</si>
  <si>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</si>
  <si>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</si>
  <si>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</si>
  <si>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</si>
  <si>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</si>
  <si>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</si>
  <si>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</si>
  <si>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</si>
  <si>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</si>
  <si>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</si>
  <si>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</si>
  <si>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</si>
  <si>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</si>
  <si>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</si>
  <si>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</si>
  <si>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</si>
  <si>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</si>
  <si>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</si>
  <si>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</si>
  <si>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</si>
  <si>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</si>
  <si>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</si>
  <si>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</si>
  <si>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</si>
  <si>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</si>
  <si>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</si>
  <si>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</si>
  <si>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</si>
  <si>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</si>
  <si>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</si>
  <si>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</si>
  <si>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</si>
  <si>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</si>
  <si>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</si>
  <si>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</si>
  <si>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</si>
  <si>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</si>
  <si>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</si>
  <si>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</si>
  <si>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</si>
  <si>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</si>
  <si>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</si>
  <si>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</si>
  <si>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</si>
  <si>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</si>
  <si>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</si>
  <si>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</si>
  <si>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</si>
  <si>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</si>
  <si>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</si>
  <si>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</si>
  <si>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</si>
  <si>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</si>
  <si>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</si>
  <si>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</si>
  <si>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</si>
  <si>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</si>
  <si>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</si>
  <si>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</si>
  <si>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</si>
  <si>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</si>
  <si>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</si>
  <si>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</si>
  <si>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</si>
  <si>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</si>
  <si>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</si>
  <si>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</si>
  <si>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</si>
  <si>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</si>
  <si>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</si>
  <si>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</si>
  <si>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</si>
  <si>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</si>
  <si>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</si>
  <si>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</si>
  <si>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</si>
  <si>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</si>
  <si>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</si>
  <si>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</si>
  <si>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</si>
  <si>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</si>
  <si>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</si>
  <si>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</si>
  <si>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</si>
  <si>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</si>
  <si>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</si>
  <si>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</si>
  <si>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</si>
  <si>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</si>
  <si>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</si>
  <si>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</si>
  <si>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</si>
  <si>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</si>
  <si>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</si>
  <si>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</si>
  <si>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</si>
  <si>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</si>
  <si>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</si>
  <si>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</si>
  <si>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</si>
  <si>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</si>
  <si>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</si>
  <si>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</si>
  <si>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</si>
  <si>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</si>
  <si>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</si>
  <si>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</si>
  <si>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</si>
  <si>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</si>
  <si>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</si>
  <si>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</si>
  <si>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</si>
  <si>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</si>
  <si>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</si>
  <si>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</si>
  <si>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</si>
  <si>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</si>
  <si>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</si>
  <si>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</si>
  <si>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</si>
  <si>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</si>
  <si>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</si>
  <si>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</si>
  <si>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</si>
  <si>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</si>
  <si>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</si>
  <si>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</si>
  <si>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</si>
  <si>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</si>
  <si>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</si>
  <si>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</si>
  <si>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</si>
  <si>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</si>
  <si>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</si>
  <si>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</si>
  <si>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</si>
  <si>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</si>
  <si>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</si>
  <si>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</si>
  <si>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</si>
  <si>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</si>
  <si>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</si>
  <si>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</si>
  <si>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</si>
  <si>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</si>
  <si>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</si>
  <si>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</si>
  <si>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</si>
  <si>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</si>
  <si>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</si>
  <si>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</si>
  <si>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</si>
  <si>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</si>
  <si>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</si>
  <si>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</si>
  <si>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</si>
  <si>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</si>
  <si>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</si>
  <si>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</si>
  <si>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</si>
  <si>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</si>
  <si>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</si>
  <si>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</si>
  <si>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</si>
  <si>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</si>
  <si>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</si>
  <si>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</si>
  <si>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</si>
  <si>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</si>
  <si>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</si>
  <si>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</si>
  <si>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</si>
  <si>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</si>
  <si>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</si>
  <si>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</si>
  <si>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</si>
  <si>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</si>
  <si>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</si>
  <si>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</si>
  <si>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</si>
  <si>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</si>
  <si>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</si>
  <si>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</si>
  <si>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</si>
  <si>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</si>
  <si>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</si>
  <si>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</si>
  <si>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</si>
  <si>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</si>
  <si>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</si>
  <si>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</si>
  <si>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</si>
  <si>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</si>
  <si>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</si>
  <si>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</si>
  <si>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</si>
  <si>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</si>
  <si>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</si>
  <si>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</si>
  <si>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</si>
  <si>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</si>
  <si>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</si>
  <si>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</si>
  <si>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</si>
  <si>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</si>
  <si>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</si>
  <si>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</si>
  <si>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</si>
  <si>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</si>
  <si>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</si>
  <si>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</si>
  <si>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</si>
  <si>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</si>
  <si>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</si>
  <si>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</si>
  <si>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</si>
  <si>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</si>
  <si>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</si>
  <si>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</si>
  <si>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</si>
  <si>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</si>
  <si>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</si>
  <si>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</si>
  <si>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</si>
  <si>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</si>
  <si>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</si>
  <si>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</si>
  <si>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</si>
  <si>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</si>
  <si>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</si>
  <si>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</si>
  <si>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</si>
  <si>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</si>
  <si>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</si>
  <si>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</si>
  <si>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</si>
  <si>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</si>
  <si>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</si>
  <si>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</si>
  <si>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</si>
  <si>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</si>
  <si>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</si>
  <si>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</si>
  <si>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</si>
  <si>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</si>
  <si>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</si>
  <si>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</si>
  <si>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</si>
  <si>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</si>
  <si>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</si>
  <si>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</si>
  <si>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</si>
  <si>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</si>
  <si>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</si>
  <si>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</si>
  <si>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</si>
  <si>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</si>
  <si>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</si>
  <si>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</si>
  <si>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</si>
  <si>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</si>
  <si>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</si>
  <si>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</si>
  <si>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</si>
  <si>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</si>
  <si>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</si>
  <si>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</si>
  <si>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</si>
  <si>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</si>
  <si>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</si>
  <si>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</si>
  <si>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</si>
  <si>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</si>
  <si>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</si>
  <si>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</si>
  <si>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</si>
  <si>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</si>
  <si>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</si>
  <si>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</si>
  <si>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</si>
  <si>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</si>
  <si>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</si>
  <si>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</si>
  <si>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</si>
  <si>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</si>
  <si>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</si>
  <si>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</si>
  <si>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</si>
  <si>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</si>
  <si>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</si>
  <si>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</si>
  <si>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</si>
  <si>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</si>
  <si>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</si>
  <si>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</si>
  <si>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</si>
  <si>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</si>
  <si>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</si>
  <si>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</si>
  <si>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</si>
  <si>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</si>
  <si>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</si>
  <si>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</si>
  <si>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</si>
  <si>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</si>
  <si>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</si>
  <si>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</si>
  <si>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</si>
  <si>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</si>
  <si>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</si>
  <si>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</si>
  <si>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</si>
  <si>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</si>
  <si>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</si>
  <si>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</si>
  <si>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</si>
  <si>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</si>
  <si>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</si>
  <si>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</si>
  <si>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</si>
  <si>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</si>
  <si>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</si>
  <si>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</si>
  <si>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</si>
  <si>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</si>
  <si>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</si>
  <si>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</si>
  <si>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</si>
  <si>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</si>
  <si>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</si>
  <si>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</si>
  <si>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</si>
  <si>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</si>
  <si>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</si>
  <si>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</si>
  <si>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</si>
  <si>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</si>
  <si>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</si>
  <si>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</si>
  <si>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</si>
  <si>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</si>
  <si>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</si>
  <si>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</si>
  <si>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</si>
  <si>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</si>
  <si>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</si>
  <si>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</si>
  <si>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</si>
  <si>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</si>
  <si>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</si>
  <si>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</si>
  <si>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</si>
  <si>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</si>
  <si>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</si>
  <si>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</si>
  <si>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</si>
  <si>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</si>
  <si>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</si>
  <si>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</si>
  <si>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</si>
  <si>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</si>
  <si>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</si>
  <si>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</si>
  <si>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</si>
  <si>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</si>
  <si>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</si>
  <si>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</si>
  <si>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</si>
  <si>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</si>
  <si>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</si>
  <si>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</si>
  <si>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</si>
  <si>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</si>
  <si>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</si>
  <si>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</si>
  <si>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</si>
  <si>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</si>
  <si>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</si>
  <si>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</si>
  <si>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</si>
  <si>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</si>
  <si>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</si>
  <si>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</si>
  <si>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</si>
  <si>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</si>
  <si>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</si>
  <si>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</si>
  <si>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</si>
  <si>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</si>
  <si>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</si>
  <si>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</si>
  <si>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</si>
  <si>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</si>
  <si>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</si>
  <si>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</si>
  <si>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</si>
  <si>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</si>
  <si>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</si>
  <si>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</si>
  <si>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</si>
  <si>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</si>
  <si>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</si>
  <si>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</si>
  <si>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</si>
  <si>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</si>
  <si>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</si>
  <si>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</si>
  <si>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</si>
  <si>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</si>
  <si>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</si>
  <si>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</si>
  <si>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</si>
  <si>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</si>
  <si>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</si>
  <si>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</si>
  <si>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</si>
  <si>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</si>
  <si>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</si>
  <si>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</si>
  <si>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</si>
  <si>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</si>
  <si>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</si>
  <si>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</si>
  <si>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</si>
  <si>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</si>
  <si>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</si>
  <si>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</si>
  <si>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</si>
  <si>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</si>
  <si>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</si>
  <si>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</si>
  <si>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</si>
  <si>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</si>
  <si>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</si>
  <si>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</si>
  <si>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</si>
  <si>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</si>
  <si>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</si>
  <si>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</si>
  <si>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</si>
  <si>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</si>
  <si>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</si>
  <si>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</si>
  <si>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</si>
  <si>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</si>
  <si>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</si>
  <si>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</si>
  <si>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</si>
  <si>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</si>
  <si>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</si>
  <si>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</si>
  <si>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</si>
  <si>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</si>
  <si>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</si>
  <si>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</si>
  <si>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</si>
  <si>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</si>
  <si>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</si>
  <si>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</si>
  <si>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</si>
  <si>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</si>
  <si>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</si>
  <si>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</si>
  <si>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</si>
  <si>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</si>
  <si>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</si>
  <si>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</si>
  <si>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</si>
  <si>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</si>
  <si>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</si>
  <si>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</si>
  <si>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</si>
  <si>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</si>
  <si>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</si>
  <si>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</si>
  <si>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</si>
  <si>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</si>
  <si>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</si>
  <si>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</si>
  <si>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</si>
  <si>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</si>
  <si>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</si>
  <si>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</si>
  <si>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</si>
  <si>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</si>
  <si>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</si>
  <si>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</si>
  <si>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</si>
  <si>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</si>
  <si>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</si>
  <si>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</si>
  <si>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</si>
  <si>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</si>
  <si>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</si>
  <si>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</si>
  <si>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</si>
  <si>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</si>
  <si>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</si>
  <si>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</si>
  <si>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</si>
  <si>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</si>
  <si>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</si>
  <si>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</si>
  <si>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</si>
  <si>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</si>
  <si>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</si>
  <si>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</si>
  <si>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</si>
  <si>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</si>
  <si>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</si>
  <si>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</si>
  <si>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</si>
  <si>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</si>
  <si>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</si>
  <si>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</si>
  <si>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</si>
  <si>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</si>
  <si>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</si>
  <si>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</si>
  <si>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</si>
  <si>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</si>
  <si>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</si>
  <si>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</si>
  <si>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</si>
  <si>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</si>
  <si>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</si>
  <si>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</si>
  <si>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</si>
  <si>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</si>
  <si>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</si>
  <si>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</si>
  <si>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</si>
  <si>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</si>
  <si>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</si>
  <si>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</si>
  <si>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</si>
  <si>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</si>
  <si>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</si>
  <si>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</si>
  <si>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</si>
  <si>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</si>
  <si>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</si>
  <si>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</si>
  <si>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</si>
  <si>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</si>
  <si>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</si>
  <si>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</si>
  <si>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</si>
  <si>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</si>
  <si>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</si>
  <si>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</si>
  <si>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</si>
  <si>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</si>
  <si>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</si>
  <si>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</si>
  <si>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</si>
  <si>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</si>
  <si>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</si>
  <si>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</si>
  <si>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</si>
  <si>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</si>
  <si>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</si>
  <si>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</si>
  <si>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</si>
  <si>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</si>
  <si>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</si>
  <si>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</si>
  <si>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</si>
  <si>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</si>
  <si>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</si>
  <si>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</si>
  <si>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</si>
  <si>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</si>
  <si>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</si>
  <si>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</si>
  <si>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</si>
  <si>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</si>
  <si>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</si>
  <si>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</si>
  <si>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</si>
  <si>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</si>
  <si>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</si>
  <si>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</si>
  <si>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</si>
  <si>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</si>
  <si>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</si>
  <si>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</si>
  <si>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</si>
  <si>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</si>
  <si>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</si>
  <si>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</si>
  <si>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</si>
  <si>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</si>
  <si>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</si>
  <si>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</si>
  <si>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</si>
  <si>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</si>
  <si>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</si>
  <si>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</si>
  <si>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</si>
  <si>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</si>
  <si>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</si>
  <si>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</si>
  <si>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</si>
  <si>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</si>
  <si>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</si>
  <si>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</si>
  <si>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</si>
  <si>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</si>
  <si>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</si>
  <si>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</si>
  <si>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</si>
  <si>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</si>
  <si>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</si>
  <si>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</si>
  <si>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</si>
  <si>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</si>
  <si>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</si>
  <si>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</si>
  <si>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</si>
  <si>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</si>
  <si>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</si>
  <si>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</si>
  <si>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</si>
  <si>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</si>
  <si>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</si>
  <si>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</si>
  <si>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</si>
  <si>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</si>
  <si>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</si>
  <si>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</si>
  <si>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</si>
  <si>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</si>
  <si>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</si>
  <si>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</si>
  <si>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</si>
  <si>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</si>
  <si>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</si>
  <si>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</si>
  <si>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</si>
  <si>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</si>
  <si>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</si>
  <si>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</si>
  <si>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</si>
  <si>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</si>
  <si>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</si>
  <si>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</si>
  <si>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</si>
  <si>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</si>
  <si>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</si>
  <si>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</si>
  <si>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</si>
  <si>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</si>
  <si>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</si>
  <si>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</si>
  <si>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</si>
  <si>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</si>
  <si>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</si>
  <si>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</si>
  <si>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</si>
  <si>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</si>
  <si>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</si>
  <si>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</si>
  <si>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</si>
  <si>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</si>
  <si>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</si>
  <si>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</si>
  <si>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</si>
  <si>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</si>
  <si>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</si>
  <si>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</si>
  <si>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</si>
  <si>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</si>
  <si>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</si>
  <si>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</si>
  <si>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</si>
  <si>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</si>
  <si>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</si>
  <si>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</si>
  <si>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</si>
  <si>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</si>
  <si>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</si>
  <si>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</si>
  <si>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</si>
  <si>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</si>
  <si>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</si>
  <si>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</si>
  <si>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</si>
  <si>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</si>
  <si>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</si>
  <si>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</si>
  <si>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</si>
  <si>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</si>
  <si>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</si>
  <si>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</si>
  <si>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</si>
  <si>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</si>
  <si>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</si>
  <si>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</si>
  <si>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</si>
  <si>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</si>
  <si>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</si>
  <si>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</si>
  <si>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</si>
  <si>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</si>
  <si>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</si>
  <si>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</si>
  <si>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</si>
  <si>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</si>
  <si>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</si>
  <si>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</si>
  <si>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</si>
  <si>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</si>
  <si>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</si>
  <si>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</si>
  <si>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</si>
  <si>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</si>
  <si>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</si>
  <si>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</si>
  <si>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</si>
  <si>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</si>
  <si>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</si>
  <si>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</si>
  <si>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</si>
  <si>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</si>
  <si>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</si>
  <si>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</si>
  <si>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</si>
  <si>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</si>
  <si>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</si>
  <si>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</si>
  <si>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</si>
  <si>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</si>
  <si>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</si>
  <si>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</si>
  <si>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</si>
  <si>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</si>
  <si>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</si>
  <si>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</si>
  <si>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</si>
  <si>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</si>
  <si>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</si>
  <si>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</si>
  <si>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</si>
  <si>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</si>
  <si>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</si>
  <si>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</si>
  <si>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</si>
  <si>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</si>
  <si>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</si>
  <si>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</si>
  <si>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</si>
  <si>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</si>
  <si>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</si>
  <si>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</si>
  <si>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</si>
  <si>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</si>
  <si>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</si>
  <si>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</si>
  <si>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</si>
  <si>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</si>
  <si>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</si>
  <si>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</si>
  <si>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</si>
  <si>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</si>
  <si>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</si>
  <si>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</si>
  <si>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</si>
  <si>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</si>
  <si>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</si>
  <si>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</si>
  <si>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</si>
  <si>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</si>
  <si>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</si>
  <si>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</si>
  <si>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</si>
  <si>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</si>
  <si>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</si>
  <si>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</si>
  <si>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</si>
  <si>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</si>
  <si>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</si>
  <si>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</si>
  <si>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</si>
  <si>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</si>
  <si>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</si>
  <si>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</si>
  <si>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</si>
  <si>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</si>
  <si>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</si>
  <si>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</si>
  <si>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</si>
  <si>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</si>
  <si>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</si>
  <si>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</si>
  <si>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</si>
  <si>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</si>
  <si>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</si>
  <si>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</si>
  <si>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</si>
  <si>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</si>
  <si>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</si>
  <si>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</si>
  <si>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</si>
  <si>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</si>
  <si>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</si>
  <si>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</si>
  <si>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</si>
  <si>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</si>
  <si>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</si>
  <si>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</si>
  <si>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</si>
  <si>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</si>
  <si>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</si>
  <si>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</si>
  <si>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</si>
  <si>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</si>
  <si>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</si>
  <si>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</si>
  <si>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</si>
  <si>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</si>
  <si>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</si>
  <si>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</si>
  <si>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</si>
  <si>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</si>
  <si>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</si>
  <si>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</si>
  <si>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</si>
  <si>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</si>
  <si>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</si>
  <si>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</si>
  <si>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</si>
  <si>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</si>
  <si>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</si>
  <si>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</si>
  <si>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</si>
  <si>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</si>
  <si>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</si>
  <si>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</si>
  <si>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</si>
  <si>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</si>
  <si>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</si>
  <si>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</si>
  <si>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</si>
  <si>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</si>
  <si>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</si>
  <si>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</si>
  <si>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</si>
  <si>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</si>
  <si>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</si>
  <si>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</si>
  <si>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</si>
  <si>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</si>
  <si>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</si>
  <si>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</si>
  <si>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</si>
  <si>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</si>
  <si>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</si>
  <si>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</si>
  <si>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</si>
  <si>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</si>
  <si>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</si>
  <si>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</si>
  <si>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</si>
  <si>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</si>
  <si>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</si>
  <si>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</si>
  <si>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</si>
  <si>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</si>
  <si>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</si>
  <si>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</si>
  <si>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</si>
  <si>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</si>
  <si>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</si>
  <si>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</si>
  <si>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</si>
  <si>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</si>
  <si>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</si>
  <si>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</si>
  <si>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</si>
  <si>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</si>
  <si>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</si>
  <si>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</si>
  <si>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</si>
  <si>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</si>
  <si>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</si>
  <si>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</si>
  <si>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</si>
  <si>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</si>
  <si>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</si>
  <si>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</si>
  <si>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</si>
  <si>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</si>
  <si>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</si>
  <si>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</si>
  <si>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</si>
  <si>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</si>
  <si>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</si>
  <si>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</si>
  <si>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</si>
  <si>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</si>
  <si>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</si>
  <si>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</si>
  <si>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</si>
  <si>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</si>
  <si>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</si>
  <si>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</si>
  <si>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</si>
  <si>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</si>
  <si>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</si>
  <si>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</si>
  <si>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</si>
  <si>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</si>
  <si>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</si>
  <si>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</si>
  <si>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</si>
  <si>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</si>
  <si>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</si>
  <si>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</si>
  <si>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</si>
  <si>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</si>
  <si>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</si>
  <si>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</si>
  <si>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</si>
  <si>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</si>
  <si>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</si>
  <si>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</si>
  <si>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</si>
  <si>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</si>
  <si>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</si>
  <si>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</si>
  <si>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</si>
  <si>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</si>
  <si>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</si>
  <si>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</si>
  <si>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</si>
  <si>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</si>
  <si>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</si>
  <si>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</si>
  <si>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</si>
  <si>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</si>
  <si>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</si>
  <si>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</si>
  <si>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</si>
  <si>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</si>
  <si>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</si>
  <si>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</si>
  <si>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</si>
  <si>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</si>
  <si>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</si>
  <si>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</si>
  <si>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</si>
  <si>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</si>
  <si>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</si>
  <si>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</si>
  <si>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</si>
  <si>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</si>
  <si>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</si>
  <si>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</si>
  <si>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</si>
  <si>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</si>
  <si>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</si>
  <si>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</si>
  <si>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</si>
  <si>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</si>
  <si>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</si>
  <si>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</si>
  <si>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</si>
  <si>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</si>
  <si>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</si>
  <si>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</si>
  <si>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</si>
  <si>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</si>
  <si>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</si>
  <si>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</si>
  <si>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</si>
  <si>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</si>
  <si>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</si>
  <si>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</si>
  <si>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</si>
  <si>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</si>
  <si>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</si>
  <si>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</si>
  <si>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</si>
  <si>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</si>
  <si>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</si>
  <si>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</si>
  <si>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</si>
  <si>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</si>
  <si>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</si>
  <si>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</si>
  <si>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</si>
  <si>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</si>
  <si>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</si>
  <si>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</si>
  <si>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</si>
  <si>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</si>
  <si>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</si>
  <si>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</si>
  <si>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</si>
  <si>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</si>
  <si>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</si>
  <si>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</si>
  <si>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</si>
  <si>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</si>
  <si>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</si>
  <si>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</si>
  <si>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</si>
  <si>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</si>
  <si>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</si>
  <si>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</si>
  <si>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</si>
  <si>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</si>
  <si>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</si>
  <si>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</si>
  <si>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</si>
  <si>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</si>
  <si>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</si>
  <si>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</si>
  <si>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</si>
  <si>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</si>
  <si>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</si>
  <si>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</si>
  <si>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</si>
  <si>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</si>
  <si>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</si>
  <si>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</si>
  <si>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</si>
  <si>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</si>
  <si>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</si>
  <si>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</si>
  <si>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</si>
  <si>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</si>
  <si>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</si>
  <si>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</si>
  <si>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</si>
  <si>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</si>
  <si>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</si>
  <si>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</si>
  <si>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</si>
  <si>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</si>
  <si>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</si>
  <si>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</si>
  <si>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</si>
  <si>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</si>
  <si>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</si>
  <si>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</si>
  <si>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</si>
  <si>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</si>
  <si>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</si>
  <si>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</si>
  <si>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</si>
  <si>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</si>
  <si>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</si>
  <si>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</si>
  <si>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</si>
  <si>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</si>
  <si>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</si>
  <si>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</si>
  <si>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</si>
  <si>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</si>
  <si>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</si>
  <si>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</si>
  <si>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</si>
  <si>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</si>
  <si>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</si>
  <si>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</si>
  <si>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</si>
  <si>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</si>
  <si>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</si>
  <si>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</si>
  <si>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</si>
  <si>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</si>
  <si>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</si>
  <si>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</si>
  <si>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</si>
  <si>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</si>
  <si>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</si>
  <si>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</si>
  <si>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</si>
  <si>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</si>
  <si>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</si>
  <si>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</si>
  <si>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</si>
  <si>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</si>
  <si>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</si>
  <si>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</si>
  <si>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</si>
  <si>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</si>
  <si>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</si>
  <si>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</si>
  <si>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</si>
  <si>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</si>
  <si>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</si>
  <si>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</si>
  <si>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</si>
  <si>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</si>
  <si>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</si>
  <si>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</si>
  <si>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</si>
  <si>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</si>
  <si>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</si>
  <si>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</si>
  <si>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</si>
  <si>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</si>
  <si>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</si>
  <si>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</si>
  <si>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</si>
  <si>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</si>
  <si>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</si>
  <si>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</si>
  <si>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</si>
  <si>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</si>
  <si>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</si>
  <si>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</si>
  <si>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</si>
  <si>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</si>
  <si>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</si>
  <si>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</si>
  <si>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</si>
  <si>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</si>
  <si>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</si>
  <si>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</si>
  <si>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</si>
  <si>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</si>
  <si>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</si>
  <si>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</si>
  <si>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</si>
  <si>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</si>
  <si>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</si>
  <si>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</si>
  <si>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</si>
  <si>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</si>
  <si>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</si>
  <si>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</si>
  <si>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</si>
  <si>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</si>
  <si>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</si>
  <si>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</si>
  <si>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</si>
  <si>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</si>
  <si>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</si>
  <si>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</si>
  <si>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</si>
  <si>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</si>
  <si>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</si>
  <si>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</si>
  <si>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</si>
  <si>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</si>
  <si>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</si>
  <si>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</si>
  <si>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</si>
  <si>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</si>
  <si>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</si>
  <si>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</si>
  <si>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</si>
  <si>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</si>
  <si>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</si>
  <si>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</si>
  <si>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</si>
  <si>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</si>
  <si>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</si>
  <si>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</si>
  <si>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</si>
  <si>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</si>
  <si>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</si>
  <si>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</si>
  <si>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</si>
  <si>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</si>
  <si>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</si>
  <si>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</si>
  <si>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</si>
  <si>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</si>
  <si>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</si>
  <si>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</si>
  <si>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</si>
  <si>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</si>
  <si>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</si>
  <si>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</si>
  <si>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</si>
  <si>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</si>
  <si>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</si>
  <si>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</si>
  <si>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</si>
  <si>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</si>
  <si>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</si>
  <si>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</si>
  <si>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</si>
  <si>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</si>
  <si>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</si>
  <si>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</si>
  <si>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</si>
  <si>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</si>
  <si>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</si>
  <si>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</si>
  <si>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</si>
  <si>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</si>
  <si>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</si>
  <si>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</si>
  <si>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</si>
  <si>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</si>
  <si>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</si>
  <si>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</si>
  <si>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</si>
  <si>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</si>
  <si>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</si>
  <si>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</si>
  <si>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</si>
  <si>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</si>
  <si>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</si>
  <si>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</si>
  <si>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</si>
  <si>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</si>
  <si>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</si>
  <si>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</si>
  <si>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</si>
  <si>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</si>
  <si>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</si>
  <si>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</si>
  <si>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</si>
  <si>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</si>
  <si>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</si>
  <si>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</si>
  <si>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</si>
  <si>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</si>
  <si>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</si>
  <si>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</si>
  <si>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</si>
  <si>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</si>
  <si>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</si>
  <si>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</si>
  <si>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</si>
  <si>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</si>
  <si>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</si>
  <si>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</si>
  <si>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</si>
  <si>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</si>
  <si>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</si>
  <si>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</si>
  <si>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</si>
  <si>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</si>
  <si>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</si>
  <si>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</si>
  <si>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</si>
  <si>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</si>
  <si>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</si>
  <si>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</si>
  <si>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</si>
  <si>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</si>
  <si>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</si>
  <si>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</si>
  <si>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</si>
  <si>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</si>
  <si>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</si>
  <si>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</si>
  <si>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</si>
  <si>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</si>
  <si>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</si>
  <si>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</si>
  <si>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</si>
  <si>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</si>
  <si>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</si>
  <si>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</si>
  <si>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</si>
  <si>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</si>
  <si>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</si>
  <si>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</si>
  <si>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</si>
  <si>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</si>
  <si>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</si>
  <si>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</si>
  <si>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</si>
  <si>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</si>
  <si>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</si>
  <si>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</si>
  <si>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</si>
  <si>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</si>
  <si>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</si>
  <si>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</si>
  <si>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</si>
  <si>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</si>
  <si>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</si>
  <si>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</si>
  <si>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</si>
  <si>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</si>
  <si>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</si>
  <si>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</si>
  <si>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</si>
  <si>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</si>
  <si>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</si>
  <si>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</si>
  <si>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</si>
  <si>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</si>
  <si>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</si>
  <si>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</si>
  <si>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</si>
  <si>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</si>
  <si>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</si>
  <si>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</si>
  <si>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</si>
  <si>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</si>
  <si>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</si>
  <si>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</si>
  <si>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</si>
  <si>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</si>
  <si>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</si>
  <si>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</si>
  <si>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</si>
  <si>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</si>
  <si>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</si>
  <si>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</si>
  <si>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</si>
  <si>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</si>
  <si>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</si>
  <si>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</si>
  <si>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</si>
  <si>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</si>
  <si>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</si>
  <si>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</si>
  <si>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</si>
  <si>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</si>
  <si>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</si>
  <si>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</si>
  <si>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</si>
  <si>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</si>
  <si>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</si>
  <si>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</si>
  <si>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</si>
  <si>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</si>
  <si>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</si>
  <si>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</si>
  <si>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</si>
  <si>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</si>
  <si>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</si>
  <si>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</si>
  <si>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</si>
  <si>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</si>
  <si>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</si>
  <si>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</si>
  <si>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</si>
  <si>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</si>
  <si>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</si>
  <si>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</si>
  <si>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</si>
  <si>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</si>
  <si>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</si>
  <si>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</si>
  <si>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</si>
  <si>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</si>
  <si>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</si>
  <si>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</si>
  <si>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</si>
  <si>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</si>
  <si>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</si>
  <si>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</si>
  <si>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</si>
  <si>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</si>
  <si>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</si>
  <si>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</si>
  <si>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</si>
  <si>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</si>
  <si>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</si>
  <si>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</si>
  <si>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</si>
  <si>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</si>
  <si>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</si>
  <si>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</si>
  <si>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</si>
  <si>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</si>
  <si>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</si>
  <si>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</si>
  <si>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</si>
  <si>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</si>
  <si>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</si>
  <si>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</si>
  <si>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</si>
  <si>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</si>
  <si>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</si>
  <si>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</si>
  <si>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</si>
  <si>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</si>
  <si>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</si>
  <si>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</si>
  <si>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</si>
  <si>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</si>
  <si>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</si>
  <si>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</si>
  <si>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</si>
  <si>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</si>
  <si>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</si>
  <si>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</si>
  <si>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</si>
  <si>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</si>
  <si>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</si>
  <si>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</si>
  <si>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</si>
  <si>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</si>
  <si>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</si>
  <si>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</si>
  <si>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</si>
  <si>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</si>
  <si>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</si>
  <si>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</si>
  <si>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</si>
  <si>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</si>
  <si>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</si>
  <si>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</si>
  <si>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</si>
  <si>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</si>
  <si>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</si>
  <si>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</si>
  <si>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</si>
  <si>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</si>
  <si>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</si>
  <si>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</si>
  <si>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</si>
  <si>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</si>
  <si>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</si>
  <si>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</si>
  <si>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</si>
  <si>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</si>
  <si>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</si>
  <si>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</si>
  <si>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</si>
  <si>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</si>
  <si>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</si>
  <si>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</si>
  <si>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</si>
  <si>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</si>
  <si>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</si>
  <si>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</si>
  <si>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</si>
  <si>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</si>
  <si>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</si>
  <si>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</si>
  <si>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</si>
  <si>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</si>
  <si>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</si>
  <si>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</si>
  <si>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</si>
  <si>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</si>
  <si>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</si>
  <si>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</si>
  <si>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</si>
  <si>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</si>
  <si>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</si>
  <si>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</si>
  <si>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</si>
  <si>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</si>
  <si>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</si>
  <si>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</si>
  <si>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</si>
  <si>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</si>
  <si>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</si>
  <si>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</si>
  <si>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</si>
  <si>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</si>
  <si>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</si>
  <si>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</si>
  <si>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</si>
  <si>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</si>
  <si>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</si>
  <si>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</si>
  <si>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</si>
  <si>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</si>
  <si>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</si>
  <si>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</si>
  <si>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</si>
  <si>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</si>
  <si>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</si>
  <si>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</si>
  <si>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</si>
  <si>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</si>
  <si>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</si>
  <si>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</si>
  <si>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</si>
  <si>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</si>
  <si>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</si>
  <si>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</si>
  <si>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</si>
  <si>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</si>
  <si>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</si>
  <si>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</si>
  <si>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</si>
  <si>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</si>
  <si>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</si>
  <si>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</si>
  <si>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</si>
  <si>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</si>
  <si>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</si>
  <si>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</si>
  <si>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</si>
  <si>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</si>
  <si>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</si>
  <si>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</si>
  <si>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</si>
  <si>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</si>
  <si>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</si>
  <si>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</si>
  <si>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</si>
  <si>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</si>
  <si>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</si>
  <si>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</si>
  <si>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</si>
  <si>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</si>
  <si>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</si>
  <si>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</si>
  <si>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</si>
  <si>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</si>
  <si>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</si>
  <si>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</si>
  <si>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</si>
  <si>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</si>
  <si>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</si>
  <si>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</si>
  <si>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</si>
  <si>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</si>
  <si>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</si>
  <si>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</si>
  <si>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</si>
  <si>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</si>
  <si>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</si>
  <si>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</si>
  <si>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</si>
  <si>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</si>
  <si>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</si>
  <si>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</si>
  <si>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</si>
  <si>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</si>
  <si>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</si>
  <si>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</si>
  <si>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</si>
  <si>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</si>
  <si>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</si>
  <si>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</si>
  <si>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</si>
  <si>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</si>
  <si>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</si>
  <si>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</si>
  <si>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</si>
  <si>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</si>
  <si>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</si>
  <si>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</si>
  <si>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</si>
  <si>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</si>
  <si>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</si>
  <si>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</si>
  <si>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</si>
  <si>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</si>
  <si>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</si>
  <si>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</si>
  <si>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</si>
  <si>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</si>
  <si>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</si>
  <si>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</si>
  <si>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</si>
  <si>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</si>
  <si>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</si>
  <si>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</si>
  <si>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</si>
  <si>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</si>
  <si>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</si>
  <si>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</si>
  <si>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</si>
  <si>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</si>
  <si>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</si>
  <si>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</si>
  <si>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</si>
  <si>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</si>
  <si>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</si>
  <si>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</si>
  <si>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</si>
  <si>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</si>
  <si>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</si>
  <si>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</si>
  <si>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</si>
  <si>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</si>
  <si>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</si>
  <si>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</si>
  <si>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</si>
  <si>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</si>
  <si>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</si>
  <si>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</si>
  <si>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</si>
  <si>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</si>
  <si>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</si>
  <si>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</si>
  <si>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</si>
  <si>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</si>
  <si>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</si>
  <si>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</si>
  <si>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</si>
  <si>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</si>
  <si>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</si>
  <si>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</si>
  <si>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</si>
  <si>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</si>
  <si>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</si>
  <si>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</si>
  <si>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</si>
  <si>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</si>
  <si>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</si>
  <si>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</si>
  <si>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</si>
  <si>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</si>
  <si>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</si>
  <si>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</si>
  <si>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</si>
  <si>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</si>
  <si>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</si>
  <si>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</si>
  <si>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</si>
  <si>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</si>
  <si>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</si>
  <si>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</si>
  <si>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</si>
  <si>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</si>
  <si>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</si>
  <si>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</si>
  <si>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</si>
  <si>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</si>
  <si>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</si>
  <si>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</si>
  <si>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</si>
  <si>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</si>
  <si>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</si>
  <si>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</si>
  <si>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</si>
  <si>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</si>
  <si>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</si>
  <si>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</si>
  <si>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</si>
  <si>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</si>
  <si>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</si>
  <si>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</si>
  <si>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</si>
  <si>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</si>
  <si>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</si>
  <si>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</si>
  <si>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</si>
  <si>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</si>
  <si>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</si>
  <si>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</si>
  <si>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</si>
  <si>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</si>
  <si>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</si>
  <si>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</si>
  <si>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</si>
  <si>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</si>
  <si>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</si>
  <si>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</si>
  <si>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</si>
  <si>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</si>
  <si>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</si>
  <si>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</si>
  <si>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</si>
  <si>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</si>
  <si>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</si>
  <si>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</si>
  <si>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</si>
  <si>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</si>
  <si>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</si>
  <si>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</si>
  <si>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</si>
  <si>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</si>
  <si>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</si>
  <si>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</si>
  <si>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</si>
  <si>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</si>
  <si>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</si>
  <si>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</si>
  <si>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</si>
  <si>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</si>
  <si>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</si>
  <si>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</si>
  <si>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</si>
  <si>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</si>
  <si>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</si>
  <si>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</si>
  <si>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</si>
  <si>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</si>
  <si>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</si>
  <si>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</si>
  <si>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</si>
  <si>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</si>
  <si>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</si>
  <si>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</si>
  <si>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</si>
  <si>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</si>
  <si>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</si>
  <si>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</si>
  <si>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</si>
  <si>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</si>
  <si>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</si>
  <si>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</si>
  <si>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</si>
  <si>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</si>
  <si>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</si>
  <si>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</si>
  <si>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</si>
  <si>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</si>
  <si>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</si>
  <si>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</si>
  <si>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</si>
  <si>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</si>
  <si>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</si>
  <si>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</si>
  <si>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</si>
  <si>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</si>
  <si>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</si>
  <si>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</si>
  <si>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</si>
  <si>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</si>
  <si>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</si>
  <si>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</si>
  <si>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</si>
  <si>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</si>
  <si>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</si>
  <si>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</si>
  <si>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</si>
  <si>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</si>
  <si>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</si>
  <si>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</si>
  <si>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</si>
  <si>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</si>
  <si>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</si>
  <si>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</si>
  <si>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</si>
  <si>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</si>
  <si>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</si>
  <si>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</si>
  <si>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</si>
  <si>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</si>
  <si>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</si>
  <si>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</si>
  <si>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</si>
  <si>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</si>
  <si>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</si>
  <si>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</si>
  <si>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</si>
  <si>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</si>
  <si>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</si>
  <si>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</si>
  <si>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</si>
  <si>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</si>
  <si>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</si>
  <si>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</si>
  <si>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</si>
  <si>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</si>
  <si>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</si>
  <si>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</si>
  <si>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</si>
  <si>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</si>
  <si>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</si>
  <si>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</si>
  <si>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</si>
  <si>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</si>
  <si>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</si>
  <si>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</si>
  <si>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</si>
  <si>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</si>
  <si>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</si>
  <si>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</si>
  <si>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</si>
  <si>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</si>
  <si>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</si>
  <si>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</si>
  <si>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</si>
  <si>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</si>
  <si>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</si>
  <si>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</si>
  <si>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</si>
  <si>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</si>
  <si>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</si>
  <si>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</si>
  <si>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</si>
  <si>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</si>
  <si>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</si>
  <si>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</si>
  <si>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</si>
  <si>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</si>
  <si>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</si>
  <si>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</si>
  <si>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</si>
  <si>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</si>
  <si>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</si>
  <si>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</si>
  <si>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</si>
  <si>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</si>
  <si>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</si>
  <si>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</si>
  <si>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</si>
  <si>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</si>
  <si>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</si>
  <si>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</si>
  <si>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</si>
  <si>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</si>
  <si>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</si>
  <si>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</si>
  <si>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</si>
  <si>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</si>
  <si>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</si>
  <si>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</si>
  <si>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</si>
  <si>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</si>
  <si>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</si>
  <si>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</si>
  <si>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</si>
  <si>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</si>
  <si>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</si>
  <si>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</si>
  <si>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</si>
  <si>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</si>
  <si>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</si>
  <si>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</si>
  <si>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</si>
  <si>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</si>
  <si>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</si>
  <si>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</si>
  <si>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</si>
  <si>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</si>
  <si>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</si>
  <si>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</si>
  <si>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</si>
  <si>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</si>
  <si>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</si>
  <si>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</si>
  <si>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</si>
  <si>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</si>
  <si>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</si>
  <si>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</si>
  <si>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</si>
  <si>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</si>
  <si>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</si>
  <si>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</si>
  <si>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</si>
  <si>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</si>
  <si>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</si>
  <si>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</si>
  <si>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</si>
  <si>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</si>
  <si>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</si>
  <si>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</si>
  <si>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</si>
  <si>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</si>
  <si>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</si>
  <si>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</si>
  <si>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</si>
  <si>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</si>
  <si>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</si>
  <si>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</si>
  <si>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</si>
  <si>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</si>
  <si>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</si>
  <si>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</si>
  <si>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</si>
  <si>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</si>
  <si>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</si>
  <si>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</si>
  <si>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</si>
  <si>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</si>
  <si>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</si>
  <si>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</si>
  <si>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</si>
  <si>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</si>
  <si>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</si>
  <si>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</si>
  <si>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</si>
  <si>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</si>
  <si>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</si>
  <si>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</si>
  <si>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</si>
  <si>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</si>
  <si>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</si>
  <si>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</si>
  <si>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</si>
  <si>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</si>
  <si>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</si>
  <si>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</si>
  <si>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</si>
  <si>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</si>
  <si>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</si>
  <si>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</si>
  <si>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</si>
  <si>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</si>
  <si>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</si>
  <si>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</si>
  <si>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</si>
  <si>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</si>
  <si>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</si>
  <si>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</si>
  <si>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</si>
  <si>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</si>
  <si>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</si>
  <si>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</si>
  <si>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</si>
  <si>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</si>
  <si>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</si>
  <si>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</si>
  <si>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</si>
  <si>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</si>
  <si>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</si>
  <si>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</si>
  <si>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</si>
  <si>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</si>
  <si>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</si>
  <si>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</si>
  <si>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</si>
  <si>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</si>
  <si>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</si>
  <si>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</si>
  <si>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</si>
  <si>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</si>
  <si>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</si>
  <si>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</si>
  <si>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</si>
  <si>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</si>
  <si>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</si>
  <si>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</si>
  <si>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</si>
  <si>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</si>
  <si>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</si>
  <si>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</si>
  <si>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</si>
  <si>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</si>
  <si>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</si>
  <si>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</si>
  <si>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</si>
  <si>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</si>
  <si>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</si>
  <si>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</si>
  <si>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</si>
  <si>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</si>
  <si>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</si>
  <si>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</si>
  <si>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</si>
  <si>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</si>
  <si>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</si>
  <si>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</si>
  <si>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</si>
  <si>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</si>
  <si>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</si>
  <si>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</si>
  <si>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</si>
  <si>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</si>
  <si>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</si>
  <si>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</si>
  <si>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</si>
  <si>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</si>
  <si>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</si>
  <si>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</si>
  <si>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</si>
  <si>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</si>
  <si>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</si>
  <si>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</si>
  <si>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</si>
  <si>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</si>
  <si>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</si>
  <si>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</si>
  <si>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</si>
  <si>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</si>
  <si>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</si>
  <si>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</si>
  <si>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</si>
  <si>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</si>
  <si>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</si>
  <si>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</si>
  <si>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</si>
  <si>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</si>
  <si>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</si>
  <si>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</si>
  <si>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</si>
  <si>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</si>
  <si>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</si>
  <si>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</si>
  <si>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</si>
  <si>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</si>
  <si>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</si>
  <si>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</si>
  <si>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</si>
  <si>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</si>
  <si>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</si>
  <si>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</si>
  <si>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</si>
  <si>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</si>
  <si>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</si>
  <si>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</si>
  <si>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</si>
  <si>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</si>
  <si>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</si>
  <si>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</si>
  <si>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</si>
  <si>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</si>
  <si>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</si>
  <si>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</si>
  <si>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</si>
  <si>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</si>
  <si>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</si>
  <si>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</si>
  <si>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</si>
  <si>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</si>
  <si>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</si>
  <si>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</si>
  <si>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</si>
  <si>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</si>
  <si>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</si>
  <si>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</si>
  <si>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</si>
  <si>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</si>
  <si>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</si>
  <si>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</si>
  <si>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</si>
  <si>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</si>
  <si>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</si>
  <si>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</si>
  <si>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</si>
  <si>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</si>
  <si>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</si>
  <si>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</si>
  <si>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</si>
  <si>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</si>
  <si>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</si>
  <si>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</si>
  <si>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</si>
  <si>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</si>
  <si>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</si>
  <si>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</si>
  <si>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</si>
  <si>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</si>
  <si>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</si>
  <si>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</si>
  <si>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</si>
  <si>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</si>
  <si>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</si>
  <si>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</si>
  <si>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</si>
  <si>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</si>
  <si>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</si>
  <si>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</si>
  <si>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</si>
  <si>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</si>
  <si>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</si>
  <si>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</si>
  <si>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</si>
  <si>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</si>
  <si>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</si>
  <si>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</si>
  <si>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</si>
  <si>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</si>
  <si>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</si>
  <si>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</si>
  <si>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</si>
  <si>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</si>
  <si>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</si>
  <si>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</si>
  <si>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</si>
  <si>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</si>
  <si>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</si>
  <si>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</si>
  <si>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</si>
  <si>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</si>
  <si>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</si>
  <si>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</si>
  <si>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</si>
  <si>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</si>
  <si>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</si>
  <si>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</si>
  <si>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</si>
  <si>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</si>
  <si>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</si>
  <si>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</si>
  <si>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</si>
  <si>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</si>
  <si>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</si>
  <si>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</si>
  <si>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</si>
  <si>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</si>
  <si>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</si>
  <si>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</si>
  <si>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</si>
  <si>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</si>
  <si>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</si>
  <si>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</si>
  <si>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</si>
  <si>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</si>
  <si>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</si>
  <si>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</si>
  <si>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</si>
  <si>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</si>
  <si>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</si>
  <si>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</si>
  <si>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</si>
  <si>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</si>
  <si>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</si>
  <si>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</si>
  <si>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</si>
  <si>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</si>
  <si>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</si>
  <si>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</si>
  <si>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</si>
  <si>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</si>
  <si>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</si>
  <si>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</si>
  <si>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</si>
  <si>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</si>
  <si>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</si>
  <si>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</si>
  <si>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</si>
  <si>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</si>
  <si>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</si>
  <si>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</si>
  <si>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</si>
  <si>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</si>
  <si>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</si>
  <si>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</si>
  <si>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</si>
  <si>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</si>
  <si>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</si>
  <si>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</si>
  <si>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</si>
  <si>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</si>
  <si>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</si>
  <si>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</si>
  <si>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</si>
  <si>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</si>
  <si>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</si>
  <si>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</si>
  <si>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</si>
  <si>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</si>
  <si>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</si>
  <si>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</si>
  <si>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</si>
  <si>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</si>
  <si>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</si>
  <si>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</si>
  <si>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</si>
  <si>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</si>
  <si>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</si>
  <si>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</si>
  <si>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</si>
  <si>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</si>
  <si>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</si>
  <si>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</si>
  <si>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</si>
  <si>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</si>
  <si>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</si>
  <si>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</si>
  <si>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</si>
  <si>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</si>
  <si>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</si>
  <si>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</si>
  <si>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</si>
  <si>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</si>
  <si>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</si>
  <si>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</si>
  <si>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</si>
  <si>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</si>
  <si>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</si>
  <si>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</si>
  <si>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</si>
  <si>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</si>
  <si>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</si>
  <si>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</si>
  <si>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</si>
  <si>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</si>
  <si>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</si>
  <si>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</si>
  <si>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</si>
  <si>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</si>
  <si>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</si>
  <si>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</si>
  <si>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</si>
  <si>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</si>
  <si>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</si>
  <si>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</si>
  <si>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</si>
  <si>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</si>
  <si>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</si>
  <si>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</si>
  <si>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</si>
  <si>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</si>
  <si>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</si>
  <si>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</si>
  <si>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</si>
  <si>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</si>
  <si>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</si>
  <si>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</si>
  <si>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</si>
  <si>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</si>
  <si>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</si>
  <si>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</si>
  <si>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</si>
  <si>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</si>
  <si>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</si>
  <si>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</si>
  <si>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</si>
  <si>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</si>
  <si>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</si>
  <si>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</si>
  <si>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</si>
  <si>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</si>
  <si>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</si>
  <si>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</si>
  <si>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</si>
  <si>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</si>
  <si>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</si>
  <si>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</si>
  <si>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</si>
  <si>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</si>
  <si>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</si>
  <si>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</si>
  <si>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</si>
  <si>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</si>
  <si>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</si>
  <si>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</si>
  <si>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</si>
  <si>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</si>
  <si>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</si>
  <si>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</si>
  <si>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</si>
  <si>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</si>
  <si>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</si>
  <si>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</si>
  <si>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</si>
  <si>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</si>
  <si>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</si>
  <si>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</si>
  <si>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</si>
  <si>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</si>
  <si>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</si>
  <si>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</si>
  <si>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</si>
  <si>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</si>
  <si>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</si>
  <si>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</si>
  <si>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</si>
  <si>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</si>
  <si>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</si>
  <si>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</si>
  <si>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</si>
  <si>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</si>
  <si>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</si>
  <si>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</si>
  <si>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</si>
  <si>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</si>
  <si>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</si>
  <si>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</si>
  <si>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</si>
  <si>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</si>
  <si>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</si>
  <si>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</si>
  <si>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</si>
  <si>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</si>
  <si>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</si>
  <si>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</si>
  <si>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</si>
  <si>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</si>
  <si>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</si>
  <si>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</si>
  <si>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</si>
  <si>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</si>
  <si>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</si>
  <si>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</si>
  <si>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</si>
  <si>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</si>
  <si>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</si>
  <si>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</si>
  <si>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</si>
  <si>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</si>
  <si>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</si>
  <si>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</si>
  <si>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</si>
  <si>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</si>
  <si>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</si>
  <si>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</si>
  <si>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</si>
  <si>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</si>
  <si>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</si>
  <si>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</si>
  <si>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</si>
  <si>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</si>
  <si>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</si>
  <si>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</si>
  <si>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</si>
  <si>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</si>
  <si>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</si>
  <si>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</si>
  <si>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</si>
  <si>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</si>
  <si>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</si>
  <si>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</si>
  <si>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</si>
  <si>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</si>
  <si>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</si>
  <si>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</si>
  <si>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</si>
  <si>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</si>
  <si>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</si>
  <si>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</si>
  <si>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</si>
  <si>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</si>
  <si>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</si>
  <si>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</si>
  <si>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</si>
  <si>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</si>
  <si>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</si>
  <si>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</si>
  <si>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</si>
  <si>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</si>
  <si>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</si>
  <si>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</si>
  <si>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</si>
  <si>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</si>
  <si>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</si>
  <si>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</si>
  <si>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</si>
  <si>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</si>
  <si>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</si>
  <si>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</si>
  <si>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</si>
  <si>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</si>
  <si>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</si>
  <si>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</si>
  <si>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</si>
  <si>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</si>
  <si>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</si>
  <si>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</si>
  <si>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</si>
  <si>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</si>
  <si>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</si>
  <si>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</si>
  <si>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</si>
  <si>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</si>
  <si>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</si>
  <si>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</si>
  <si>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</si>
  <si>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</si>
  <si>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</si>
  <si>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</si>
  <si>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</si>
  <si>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</si>
  <si>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</si>
  <si>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</si>
  <si>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</si>
  <si>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</si>
  <si>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</si>
  <si>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</si>
  <si>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</si>
  <si>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</si>
  <si>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</si>
  <si>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</si>
  <si>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</si>
  <si>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</si>
  <si>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</si>
  <si>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</si>
  <si>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</si>
  <si>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</si>
  <si>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</si>
  <si>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</si>
  <si>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</si>
  <si>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</si>
  <si>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</si>
  <si>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</si>
  <si>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</si>
  <si>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</si>
  <si>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</si>
  <si>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</si>
  <si>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</si>
  <si>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</si>
  <si>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</si>
  <si>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</si>
  <si>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</si>
  <si>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</si>
  <si>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</si>
  <si>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</si>
  <si>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</si>
  <si>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</si>
  <si>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</si>
  <si>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</si>
  <si>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</si>
  <si>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</si>
  <si>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</si>
  <si>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</si>
  <si>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</si>
  <si>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</si>
  <si>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</si>
  <si>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</si>
  <si>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</si>
  <si>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</si>
  <si>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</si>
  <si>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</si>
  <si>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</si>
  <si>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</si>
  <si>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</si>
  <si>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</si>
  <si>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</si>
  <si>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</si>
  <si>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</si>
  <si>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</si>
  <si>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</si>
  <si>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</si>
  <si>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</si>
  <si>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</si>
  <si>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</si>
  <si>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</si>
  <si>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</si>
  <si>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</si>
  <si>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</si>
  <si>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</si>
  <si>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</si>
  <si>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</si>
  <si>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</si>
  <si>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</si>
  <si>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</si>
  <si>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</si>
  <si>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</si>
  <si>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</si>
  <si>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</si>
  <si>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</si>
  <si>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</si>
  <si>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</si>
  <si>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</si>
  <si>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</si>
  <si>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</si>
  <si>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</si>
  <si>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</si>
  <si>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</si>
  <si>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</si>
  <si>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</si>
  <si>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</si>
  <si>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</si>
  <si>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</si>
  <si>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</si>
  <si>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</si>
  <si>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</si>
  <si>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</si>
  <si>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</si>
  <si>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</si>
  <si>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</si>
  <si>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</si>
  <si>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</si>
  <si>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</si>
  <si>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</si>
  <si>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</si>
  <si>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</si>
  <si>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</si>
  <si>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</si>
  <si>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</si>
  <si>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</si>
  <si>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</si>
  <si>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</si>
  <si>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</si>
  <si>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</si>
  <si>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</si>
  <si>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</si>
  <si>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</si>
  <si>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</si>
  <si>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</si>
  <si>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</si>
  <si>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</si>
  <si>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</si>
  <si>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</si>
  <si>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</si>
  <si>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</si>
  <si>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</si>
  <si>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</si>
  <si>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</si>
  <si>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</si>
  <si>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</si>
  <si>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</si>
  <si>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</si>
  <si>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</si>
  <si>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</si>
  <si>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</si>
  <si>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</si>
  <si>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</si>
  <si>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</si>
  <si>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</si>
  <si>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</si>
  <si>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</si>
  <si>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</si>
  <si>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</si>
  <si>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</si>
  <si>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</si>
  <si>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</si>
  <si>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</si>
  <si>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</si>
  <si>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</si>
  <si>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</si>
  <si>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</si>
  <si>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</si>
  <si>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</si>
  <si>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</si>
  <si>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</si>
  <si>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</si>
  <si>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</si>
  <si>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</si>
  <si>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</si>
  <si>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</si>
  <si>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</si>
  <si>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</si>
  <si>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</si>
  <si>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</si>
  <si>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</si>
  <si>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</si>
  <si>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</si>
  <si>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</si>
  <si>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</si>
  <si>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</si>
  <si>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</si>
  <si>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</si>
  <si>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</si>
  <si>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</si>
  <si>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</si>
  <si>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</si>
  <si>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</si>
  <si>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</si>
  <si>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</si>
  <si>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</si>
  <si>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</si>
  <si>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</si>
  <si>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</si>
  <si>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</si>
  <si>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</si>
  <si>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</si>
  <si>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</si>
  <si>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</si>
  <si>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</si>
  <si>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</si>
  <si>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</si>
  <si>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</si>
  <si>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</si>
  <si>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</si>
  <si>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</si>
  <si>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</si>
  <si>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</si>
  <si>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</si>
  <si>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</si>
  <si>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</si>
  <si>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</si>
  <si>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</si>
  <si>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</si>
  <si>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</si>
  <si>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</si>
  <si>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</si>
  <si>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</si>
  <si>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</si>
  <si>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</si>
  <si>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</si>
  <si>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</si>
  <si>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</si>
  <si>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</si>
  <si>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</si>
  <si>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</si>
  <si>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</si>
  <si>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</si>
  <si>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</si>
  <si>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</si>
  <si>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</si>
  <si>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</si>
  <si>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</si>
  <si>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</si>
  <si>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</si>
  <si>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</si>
  <si>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</si>
  <si>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</si>
  <si>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</si>
  <si>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</si>
  <si>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</si>
  <si>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</si>
  <si>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</si>
  <si>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</si>
  <si>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</si>
  <si>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</si>
  <si>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</si>
  <si>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</si>
  <si>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</si>
  <si>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</si>
  <si>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</si>
  <si>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</si>
  <si>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</si>
  <si>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</si>
  <si>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</si>
  <si>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</si>
  <si>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</si>
  <si>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</si>
  <si>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</si>
  <si>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</si>
  <si>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</si>
  <si>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</si>
  <si>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</si>
  <si>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</si>
  <si>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</si>
  <si>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</si>
  <si>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</si>
  <si>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</si>
  <si>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</si>
  <si>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</si>
  <si>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</si>
  <si>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</si>
  <si>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</si>
  <si>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</si>
  <si>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</si>
  <si>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</si>
  <si>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</si>
  <si>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</si>
  <si>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</si>
  <si>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</si>
  <si>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</si>
  <si>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</si>
  <si>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</si>
  <si>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</si>
  <si>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</si>
  <si>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</si>
  <si>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</si>
  <si>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</si>
  <si>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</si>
  <si>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</si>
  <si>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</si>
  <si>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</si>
  <si>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</si>
  <si>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</si>
  <si>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</si>
  <si>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</si>
  <si>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</si>
  <si>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</si>
  <si>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</si>
  <si>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</si>
  <si>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</si>
  <si>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</si>
  <si>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</si>
  <si>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</si>
  <si>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</si>
  <si>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</si>
  <si>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</si>
  <si>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</si>
  <si>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</si>
  <si>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</si>
  <si>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</si>
  <si>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</si>
  <si>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</si>
  <si>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</si>
  <si>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</si>
  <si>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</si>
  <si>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</si>
  <si>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</si>
  <si>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</si>
  <si>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</si>
  <si>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</si>
  <si>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</si>
  <si>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</si>
  <si>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</si>
  <si>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</si>
  <si>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</si>
  <si>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</si>
  <si>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</si>
  <si>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</si>
  <si>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</si>
  <si>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</si>
  <si>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</si>
  <si>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</si>
  <si>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</si>
  <si>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</si>
  <si>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</si>
  <si>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</si>
  <si>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</si>
  <si>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</si>
  <si>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</si>
  <si>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</si>
  <si>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</si>
  <si>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</si>
  <si>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</si>
  <si>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</si>
  <si>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</si>
  <si>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</si>
  <si>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</si>
  <si>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</si>
  <si>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</si>
  <si>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</si>
  <si>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</si>
  <si>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</si>
  <si>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</si>
  <si>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</si>
  <si>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</si>
  <si>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</si>
  <si>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</si>
  <si>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</si>
  <si>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</si>
  <si>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</si>
  <si>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</si>
  <si>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</si>
  <si>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</si>
  <si>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</si>
  <si>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</si>
  <si>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</si>
  <si>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</si>
  <si>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</si>
  <si>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</si>
  <si>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</si>
  <si>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</si>
  <si>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</si>
  <si>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</si>
  <si>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</si>
  <si>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</si>
  <si>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</si>
  <si>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</si>
  <si>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</si>
  <si>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</si>
  <si>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</si>
  <si>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</si>
  <si>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</si>
  <si>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</si>
  <si>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</si>
  <si>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</si>
  <si>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</si>
  <si>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</si>
  <si>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</si>
  <si>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</si>
  <si>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</si>
  <si>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</si>
  <si>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</si>
  <si>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</si>
  <si>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</si>
  <si>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</si>
  <si>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</si>
  <si>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</si>
  <si>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</si>
  <si>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</si>
  <si>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</si>
  <si>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</si>
  <si>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</si>
  <si>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</si>
  <si>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</si>
  <si>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</si>
  <si>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</si>
  <si>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</si>
  <si>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</si>
  <si>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</si>
  <si>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</si>
  <si>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</si>
  <si>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</si>
  <si>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</si>
  <si>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</si>
  <si>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</si>
  <si>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</si>
  <si>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</si>
  <si>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</si>
  <si>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</si>
  <si>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</si>
  <si>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</si>
  <si>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</si>
  <si>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</si>
  <si>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</si>
  <si>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</si>
  <si>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</si>
  <si>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</si>
  <si>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</si>
  <si>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</si>
  <si>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</si>
  <si>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</si>
  <si>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</si>
  <si>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</si>
  <si>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</si>
  <si>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</si>
  <si>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</si>
  <si>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</si>
  <si>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</si>
  <si>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</si>
  <si>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</si>
  <si>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</si>
  <si>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</si>
  <si>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</si>
  <si>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</si>
  <si>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</si>
  <si>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</si>
  <si>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</si>
  <si>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</si>
  <si>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</si>
  <si>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</si>
  <si>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</si>
  <si>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</si>
  <si>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</si>
  <si>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</si>
  <si>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</si>
  <si>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</si>
  <si>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</si>
  <si>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</si>
  <si>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</si>
  <si>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</si>
  <si>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</si>
  <si>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</si>
  <si>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</si>
  <si>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</si>
  <si>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</si>
  <si>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</si>
  <si>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</si>
  <si>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</si>
  <si>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</si>
  <si>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</si>
  <si>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</si>
  <si>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</si>
  <si>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</si>
  <si>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</si>
  <si>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</si>
  <si>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</si>
  <si>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</si>
  <si>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</si>
  <si>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</si>
  <si>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</si>
  <si>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</si>
  <si>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</si>
  <si>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</si>
  <si>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</si>
  <si>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</si>
  <si>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</si>
  <si>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</si>
  <si>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</si>
  <si>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</si>
  <si>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</si>
  <si>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</si>
  <si>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</si>
  <si>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</si>
  <si>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</si>
  <si>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</si>
  <si>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</si>
  <si>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</si>
  <si>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</si>
  <si>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</si>
  <si>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</si>
  <si>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</si>
  <si>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</si>
  <si>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</si>
  <si>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</si>
  <si>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</si>
  <si>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</si>
  <si>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</si>
  <si>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</si>
  <si>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</si>
  <si>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</si>
  <si>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</si>
  <si>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</si>
  <si>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</si>
  <si>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</si>
  <si>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</si>
  <si>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</si>
  <si>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</si>
  <si>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</si>
  <si>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</si>
  <si>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</si>
  <si>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</si>
  <si>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</si>
  <si>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</si>
  <si>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</si>
  <si>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</si>
  <si>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</si>
  <si>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</si>
  <si>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</si>
  <si>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</si>
  <si>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</si>
  <si>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</si>
  <si>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</si>
  <si>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</si>
  <si>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</si>
  <si>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</si>
  <si>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</si>
  <si>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</si>
  <si>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</si>
  <si>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</si>
  <si>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</si>
  <si>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</si>
  <si>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</si>
  <si>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</si>
  <si>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</si>
  <si>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</si>
  <si>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</si>
  <si>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</si>
  <si>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</si>
  <si>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</si>
  <si>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</si>
  <si>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</si>
  <si>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</si>
  <si>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</si>
  <si>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</si>
  <si>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</si>
  <si>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</si>
  <si>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</si>
  <si>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</si>
  <si>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</si>
  <si>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</si>
  <si>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</si>
  <si>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</si>
  <si>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</si>
  <si>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</si>
  <si>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</si>
  <si>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</si>
  <si>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</si>
  <si>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</si>
  <si>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</si>
  <si>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</si>
  <si>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</si>
  <si>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</si>
  <si>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</si>
  <si>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</si>
  <si>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</si>
  <si>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</si>
  <si>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</si>
  <si>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</si>
  <si>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</si>
  <si>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</si>
  <si>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</si>
  <si>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</si>
  <si>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</si>
  <si>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</si>
  <si>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</si>
  <si>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</si>
  <si>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</si>
  <si>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</si>
  <si>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</si>
  <si>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</si>
  <si>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</si>
  <si>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</si>
  <si>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</si>
  <si>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</si>
  <si>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</si>
  <si>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</si>
  <si>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</si>
  <si>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</si>
  <si>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</si>
  <si>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</si>
  <si>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</si>
  <si>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</si>
  <si>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</si>
  <si>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</si>
  <si>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</si>
  <si>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</si>
  <si>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</si>
  <si>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</si>
  <si>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</si>
  <si>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</si>
  <si>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</si>
  <si>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</si>
  <si>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</si>
  <si>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</si>
  <si>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</si>
  <si>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</si>
  <si>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</si>
  <si>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</si>
  <si>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</si>
  <si>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</si>
  <si>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</si>
  <si>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</si>
  <si>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</si>
  <si>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</si>
  <si>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</si>
  <si>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</si>
  <si>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</si>
  <si>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</si>
  <si>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</si>
  <si>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</si>
  <si>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</si>
  <si>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</si>
  <si>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</si>
  <si>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</si>
  <si>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</si>
  <si>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</si>
  <si>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</si>
  <si>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</si>
  <si>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</si>
  <si>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</si>
  <si>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</si>
  <si>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</si>
  <si>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</si>
  <si>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</si>
  <si>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</si>
  <si>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</si>
  <si>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</si>
  <si>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</si>
  <si>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</si>
  <si>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</si>
  <si>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</si>
  <si>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</si>
  <si>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</si>
  <si>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</si>
  <si>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</si>
  <si>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</si>
  <si>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</si>
  <si>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</si>
  <si>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</si>
  <si>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</si>
  <si>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</si>
  <si>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</si>
  <si>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</si>
  <si>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</si>
  <si>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</si>
  <si>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</si>
  <si>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</si>
  <si>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</si>
  <si>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</si>
  <si>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</si>
  <si>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</si>
  <si>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</si>
  <si>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</si>
  <si>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</si>
  <si>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</si>
  <si>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</si>
  <si>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</si>
  <si>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</si>
  <si>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</si>
  <si>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</si>
  <si>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</si>
  <si>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</si>
  <si>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</si>
  <si>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</si>
  <si>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</si>
  <si>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</si>
  <si>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</si>
  <si>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</si>
  <si>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</si>
  <si>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</si>
  <si>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</si>
  <si>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</si>
  <si>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</si>
  <si>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</si>
  <si>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</si>
  <si>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</si>
  <si>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</si>
  <si>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</si>
  <si>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</si>
  <si>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</si>
  <si>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</si>
  <si>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</si>
  <si>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</si>
  <si>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</si>
  <si>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</si>
  <si>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</si>
  <si>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</si>
  <si>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</si>
  <si>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</si>
  <si>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</si>
  <si>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</si>
  <si>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</si>
  <si>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</si>
  <si>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</si>
  <si>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</si>
  <si>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</si>
  <si>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</si>
  <si>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</si>
  <si>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</si>
  <si>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</si>
  <si>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</si>
  <si>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</si>
  <si>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</si>
  <si>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</si>
  <si>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</si>
  <si>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</si>
  <si>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</si>
  <si>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</si>
  <si>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</si>
  <si>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</si>
  <si>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</si>
  <si>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</si>
  <si>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</si>
  <si>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</si>
  <si>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</si>
  <si>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</si>
  <si>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</si>
  <si>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</si>
  <si>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</si>
  <si>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</si>
  <si>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</si>
  <si>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</si>
  <si>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</si>
  <si>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</si>
  <si>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</si>
  <si>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</si>
  <si>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</si>
  <si>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</si>
  <si>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</si>
  <si>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</si>
  <si>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</si>
  <si>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</si>
  <si>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</si>
  <si>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</si>
  <si>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</si>
  <si>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</si>
  <si>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</si>
  <si>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</si>
  <si>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</si>
  <si>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</si>
  <si>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</si>
  <si>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</si>
  <si>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</si>
  <si>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</si>
  <si>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</si>
  <si>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</si>
  <si>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</si>
  <si>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</si>
  <si>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</si>
  <si>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</si>
  <si>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</si>
  <si>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</si>
  <si>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</si>
  <si>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</si>
  <si>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</si>
  <si>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</si>
  <si>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</si>
  <si>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</si>
  <si>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</si>
  <si>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</si>
  <si>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</si>
  <si>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</si>
  <si>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</si>
  <si>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</si>
  <si>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</si>
  <si>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</si>
  <si>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</si>
  <si>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</si>
  <si>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</si>
  <si>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</si>
  <si>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</si>
  <si>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</si>
  <si>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</si>
  <si>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</si>
  <si>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</si>
  <si>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</si>
  <si>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</si>
  <si>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</si>
  <si>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</si>
  <si>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</si>
  <si>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</si>
  <si>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</si>
  <si>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</si>
  <si>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</si>
  <si>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</si>
  <si>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</si>
  <si>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</si>
  <si>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</si>
  <si>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</si>
  <si>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</si>
  <si>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</si>
  <si>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</si>
  <si>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</si>
  <si>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</si>
  <si>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</si>
  <si>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</si>
  <si>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</si>
  <si>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</si>
  <si>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</si>
  <si>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</si>
  <si>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</si>
  <si>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</si>
  <si>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</si>
  <si>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</si>
  <si>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</si>
  <si>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</si>
  <si>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</si>
  <si>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</si>
  <si>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</si>
  <si>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</si>
  <si>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</si>
  <si>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</si>
  <si>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</si>
  <si>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</si>
  <si>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</si>
  <si>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</si>
  <si>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</si>
  <si>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</si>
  <si>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</si>
  <si>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</si>
  <si>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</si>
  <si>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</si>
  <si>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</si>
  <si>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</si>
  <si>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</si>
  <si>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</si>
  <si>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</si>
  <si>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</si>
  <si>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</si>
  <si>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</si>
  <si>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</si>
  <si>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</si>
  <si>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</si>
  <si>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</si>
  <si>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</si>
  <si>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</si>
  <si>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</si>
  <si>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</si>
  <si>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</si>
  <si>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</si>
  <si>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</si>
  <si>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</si>
  <si>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</si>
  <si>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</si>
  <si>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</si>
  <si>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</si>
  <si>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</si>
  <si>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</si>
  <si>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</si>
  <si>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</si>
  <si>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</si>
  <si>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</si>
  <si>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</si>
  <si>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</si>
  <si>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</si>
  <si>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</si>
  <si>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</si>
  <si>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</si>
  <si>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</si>
  <si>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</si>
  <si>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</si>
  <si>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</si>
  <si>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</si>
  <si>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</si>
  <si>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</si>
  <si>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</si>
  <si>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</si>
  <si>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</si>
  <si>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</si>
  <si>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</si>
  <si>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</si>
  <si>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</si>
  <si>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</si>
  <si>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</si>
  <si>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</si>
  <si>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</si>
  <si>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</si>
  <si>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</si>
  <si>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</si>
  <si>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</si>
  <si>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</si>
  <si>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</si>
  <si>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</si>
  <si>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</si>
  <si>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</si>
  <si>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</si>
  <si>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</si>
  <si>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</si>
  <si>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</si>
  <si>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</si>
  <si>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</si>
  <si>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</si>
  <si>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</si>
  <si>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</si>
  <si>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</si>
  <si>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</si>
  <si>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</si>
  <si>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</si>
  <si>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</si>
  <si>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</si>
  <si>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</si>
  <si>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</si>
  <si>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</si>
  <si>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</si>
  <si>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</si>
  <si>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</si>
  <si>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</si>
  <si>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</si>
  <si>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</si>
  <si>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</si>
  <si>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</si>
  <si>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</si>
  <si>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</si>
  <si>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</si>
  <si>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</si>
  <si>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</si>
  <si>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</si>
  <si>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</si>
  <si>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</si>
  <si>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</si>
  <si>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</si>
  <si>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</si>
  <si>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</si>
  <si>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</si>
  <si>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</si>
  <si>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</si>
  <si>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</si>
  <si>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</si>
  <si>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</si>
  <si>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</si>
  <si>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</si>
  <si>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</si>
  <si>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</si>
  <si>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</si>
  <si>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</si>
  <si>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</si>
  <si>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</si>
  <si>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</si>
  <si>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</si>
  <si>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</si>
  <si>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</si>
  <si>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</si>
  <si>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</si>
  <si>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</si>
  <si>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</si>
  <si>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</si>
  <si>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</si>
  <si>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</si>
  <si>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</si>
  <si>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</si>
  <si>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</si>
  <si>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</si>
  <si>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</si>
  <si>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</si>
  <si>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</si>
  <si>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</si>
  <si>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</si>
  <si>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</si>
  <si>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</si>
  <si>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</si>
  <si>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</si>
  <si>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</si>
  <si>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</si>
  <si>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</si>
  <si>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</si>
  <si>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</si>
  <si>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</si>
  <si>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</si>
  <si>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</si>
  <si>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</si>
  <si>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</si>
  <si>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</si>
  <si>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</si>
  <si>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</si>
  <si>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</si>
  <si>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</si>
  <si>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</si>
  <si>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</si>
  <si>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</si>
  <si>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</si>
  <si>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</si>
  <si>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</si>
  <si>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</si>
  <si>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</si>
  <si>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</si>
  <si>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</si>
  <si>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</si>
  <si>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</si>
  <si>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</si>
  <si>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</si>
  <si>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</si>
  <si>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</si>
  <si>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</si>
  <si>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</si>
  <si>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</si>
  <si>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</si>
  <si>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</si>
  <si>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</si>
  <si>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</si>
  <si>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</si>
  <si>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</si>
  <si>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</si>
  <si>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</si>
  <si>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</si>
  <si>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</si>
  <si>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</si>
  <si>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</si>
  <si>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</si>
  <si>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</si>
  <si>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</si>
  <si>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</si>
  <si>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</si>
  <si>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</si>
  <si>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</si>
  <si>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</si>
  <si>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</si>
  <si>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</si>
  <si>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</si>
  <si>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</si>
  <si>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</si>
  <si>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</si>
  <si>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</si>
  <si>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</si>
  <si>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</si>
  <si>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</si>
  <si>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</si>
  <si>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</si>
  <si>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</si>
  <si>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</si>
  <si>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</si>
  <si>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</si>
  <si>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</si>
  <si>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</si>
  <si>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</si>
  <si>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</si>
  <si>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</si>
  <si>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</si>
  <si>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</si>
  <si>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</si>
  <si>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</si>
  <si>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</si>
  <si>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</si>
  <si>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</si>
  <si>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</si>
  <si>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</si>
  <si>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</si>
  <si>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</si>
  <si>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</si>
  <si>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</si>
  <si>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</si>
  <si>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</si>
  <si>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</si>
  <si>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</si>
  <si>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</si>
  <si>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</si>
  <si>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</si>
  <si>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</si>
  <si>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</si>
  <si>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</si>
  <si>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</si>
  <si>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</si>
  <si>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</si>
  <si>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</si>
  <si>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</si>
  <si>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</si>
  <si>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</si>
  <si>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</si>
  <si>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</si>
  <si>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</si>
  <si>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</si>
  <si>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</si>
  <si>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</si>
  <si>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</si>
  <si>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</si>
  <si>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</si>
  <si>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</si>
  <si>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</si>
  <si>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</si>
  <si>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</si>
  <si>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</si>
  <si>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</si>
  <si>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</si>
  <si>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</si>
  <si>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</si>
  <si>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</si>
  <si>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</si>
  <si>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</si>
  <si>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</si>
  <si>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</si>
  <si>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</si>
  <si>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</si>
  <si>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</si>
  <si>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</si>
  <si>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</si>
  <si>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</si>
  <si>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</si>
  <si>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</si>
  <si>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</si>
  <si>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</si>
  <si>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</si>
  <si>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</si>
  <si>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</si>
  <si>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</si>
  <si>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</si>
  <si>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</si>
  <si>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</si>
  <si>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</si>
  <si>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</si>
  <si>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</si>
  <si>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</si>
  <si>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</si>
  <si>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</si>
  <si>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</si>
  <si>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</si>
  <si>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</si>
  <si>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</si>
  <si>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</si>
  <si>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</si>
  <si>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</si>
  <si>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</si>
  <si>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</si>
  <si>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</si>
  <si>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</si>
  <si>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</si>
  <si>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</si>
  <si>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</si>
  <si>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</si>
  <si>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</si>
  <si>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</si>
  <si>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</si>
  <si>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</si>
  <si>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</si>
  <si>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</si>
  <si>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</si>
  <si>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</si>
  <si>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</si>
  <si>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</si>
  <si>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</si>
  <si>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</si>
  <si>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</si>
  <si>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</si>
  <si>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</si>
  <si>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</si>
  <si>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</si>
  <si>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</si>
  <si>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</si>
  <si>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</si>
  <si>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</si>
  <si>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</si>
  <si>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</si>
  <si>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</si>
  <si>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</si>
  <si>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</si>
  <si>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</si>
  <si>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</si>
  <si>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</si>
  <si>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</si>
  <si>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</si>
  <si>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</si>
  <si>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</si>
  <si>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</si>
  <si>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</si>
  <si>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</si>
  <si>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</si>
  <si>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</si>
  <si>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</si>
  <si>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</si>
  <si>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</si>
  <si>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</si>
  <si>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</si>
  <si>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</si>
  <si>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</si>
  <si>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</si>
  <si>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</si>
  <si>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</si>
  <si>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</si>
  <si>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</si>
  <si>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</si>
  <si>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</si>
  <si>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</si>
  <si>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</si>
  <si>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</si>
  <si>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</si>
  <si>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</si>
  <si>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</si>
  <si>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</si>
  <si>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</si>
  <si>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</si>
  <si>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</si>
  <si>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</si>
  <si>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</si>
  <si>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</si>
  <si>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</si>
  <si>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</si>
  <si>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</si>
  <si>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</si>
  <si>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</si>
  <si>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</si>
  <si>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</si>
  <si>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</si>
  <si>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</si>
  <si>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</si>
  <si>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</si>
  <si>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</si>
  <si>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</si>
  <si>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</si>
  <si>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</si>
  <si>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</si>
  <si>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</si>
  <si>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</si>
  <si>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</si>
  <si>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</si>
  <si>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</si>
  <si>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</si>
  <si>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</si>
  <si>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</si>
  <si>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</si>
  <si>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</si>
  <si>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</si>
  <si>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</si>
  <si>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</si>
  <si>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</si>
  <si>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</si>
  <si>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</si>
  <si>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</si>
  <si>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</si>
  <si>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</si>
  <si>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</si>
  <si>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</si>
  <si>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</si>
  <si>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</si>
  <si>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</si>
  <si>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</si>
  <si>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</si>
  <si>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</si>
  <si>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</si>
  <si>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</si>
  <si>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</si>
  <si>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</si>
  <si>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</si>
  <si>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</si>
  <si>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</si>
  <si>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</si>
  <si>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</si>
  <si>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</si>
  <si>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</si>
  <si>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</si>
  <si>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</si>
  <si>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</si>
  <si>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</si>
  <si>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</si>
  <si>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</si>
  <si>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</si>
  <si>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</si>
  <si>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</si>
  <si>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</si>
  <si>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</si>
  <si>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</si>
  <si>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</si>
  <si>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</si>
  <si>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</si>
  <si>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</si>
  <si>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</si>
  <si>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</si>
  <si>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</si>
  <si>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</si>
  <si>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</si>
  <si>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</si>
  <si>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</si>
  <si>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</si>
  <si>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</si>
  <si>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</si>
  <si>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</si>
  <si>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</si>
  <si>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</si>
  <si>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</si>
  <si>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</si>
  <si>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</si>
  <si>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</si>
  <si>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</si>
  <si>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</si>
  <si>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</si>
  <si>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</si>
  <si>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</si>
  <si>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</si>
  <si>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</si>
  <si>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</si>
  <si>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</si>
  <si>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</si>
  <si>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</si>
  <si>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</si>
  <si>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</si>
  <si>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</si>
  <si>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</si>
  <si>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</si>
  <si>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</si>
  <si>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</si>
  <si>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</si>
  <si>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</si>
  <si>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</si>
  <si>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</si>
  <si>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</si>
  <si>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</si>
  <si>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</si>
  <si>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</si>
  <si>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</si>
  <si>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</si>
  <si>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</si>
  <si>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</si>
  <si>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</si>
  <si>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</si>
  <si>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</si>
  <si>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</si>
  <si>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</si>
  <si>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</si>
  <si>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</si>
  <si>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</si>
  <si>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</si>
  <si>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</si>
  <si>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</si>
  <si>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</si>
  <si>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</si>
  <si>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</si>
  <si>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</si>
  <si>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</si>
  <si>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</si>
  <si>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</si>
  <si>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</si>
  <si>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</si>
  <si>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</si>
  <si>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</si>
  <si>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</si>
  <si>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</si>
  <si>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</si>
  <si>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</si>
  <si>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</si>
  <si>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</si>
  <si>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</si>
  <si>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</si>
  <si>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</si>
  <si>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</si>
  <si>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</si>
  <si>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</si>
  <si>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</si>
  <si>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</si>
  <si>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</si>
  <si>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</si>
  <si>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</si>
  <si>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</si>
  <si>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</si>
  <si>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</si>
  <si>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</si>
  <si>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</si>
  <si>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</si>
  <si>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</si>
  <si>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</si>
  <si>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</si>
  <si>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</si>
  <si>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</si>
  <si>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</si>
  <si>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</si>
  <si>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</si>
  <si>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</si>
  <si>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</si>
  <si>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</si>
  <si>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</si>
  <si>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</si>
  <si>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</si>
  <si>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</si>
  <si>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</si>
  <si>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</si>
  <si>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</si>
  <si>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</si>
  <si>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</si>
  <si>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</si>
  <si>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</si>
  <si>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</si>
  <si>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</si>
  <si>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</si>
  <si>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</si>
  <si>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</si>
  <si>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</si>
  <si>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</si>
  <si>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</si>
  <si>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</si>
  <si>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</si>
  <si>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</si>
  <si>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</si>
  <si>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</si>
  <si>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</si>
  <si>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</si>
  <si>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</si>
  <si>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</si>
  <si>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</si>
  <si>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</si>
  <si>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</si>
  <si>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</si>
  <si>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</si>
  <si>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</si>
  <si>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</si>
  <si>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</si>
  <si>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</si>
  <si>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</si>
  <si>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</si>
  <si>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</si>
  <si>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</si>
  <si>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</si>
  <si>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</si>
  <si>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</si>
  <si>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</si>
  <si>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</si>
  <si>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</si>
  <si>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</si>
  <si>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</si>
  <si>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</si>
  <si>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</si>
  <si>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</si>
  <si>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</si>
  <si>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</si>
  <si>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</si>
  <si>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</si>
  <si>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</si>
  <si>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</si>
  <si>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</si>
  <si>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</si>
  <si>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</si>
  <si>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</si>
  <si>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</si>
  <si>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</si>
  <si>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</si>
  <si>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</si>
  <si>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</si>
  <si>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</si>
  <si>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</si>
  <si>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</si>
  <si>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</si>
  <si>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</si>
  <si>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</si>
  <si>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</si>
  <si>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</si>
  <si>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</si>
  <si>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</si>
  <si>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</si>
  <si>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</si>
  <si>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</si>
  <si>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</si>
  <si>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</si>
  <si>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</si>
  <si>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</si>
  <si>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</si>
  <si>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</si>
  <si>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</si>
  <si>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</si>
  <si>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</si>
  <si>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</si>
  <si>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</si>
  <si>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</si>
  <si>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</si>
  <si>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</si>
  <si>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</si>
  <si>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</si>
  <si>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</si>
  <si>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</si>
  <si>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</si>
  <si>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</si>
  <si>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</si>
  <si>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</si>
  <si>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</si>
  <si>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</si>
  <si>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</si>
  <si>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</si>
  <si>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</si>
  <si>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</si>
  <si>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</si>
  <si>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</si>
  <si>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</si>
  <si>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</si>
  <si>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</si>
  <si>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</si>
  <si>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</si>
  <si>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</si>
  <si>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</si>
  <si>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</si>
  <si>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</si>
  <si>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</si>
  <si>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</si>
  <si>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</si>
  <si>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</si>
  <si>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</si>
  <si>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</si>
  <si>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</si>
  <si>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</si>
  <si>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</si>
  <si>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</si>
  <si>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</si>
  <si>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</si>
  <si>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</si>
  <si>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</si>
  <si>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</si>
  <si>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</si>
  <si>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</si>
  <si>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</si>
  <si>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</si>
  <si>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</si>
  <si>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</si>
  <si>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</si>
  <si>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</si>
  <si>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</si>
  <si>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</si>
  <si>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</si>
  <si>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</si>
  <si>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</si>
  <si>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</si>
  <si>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</si>
  <si>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</si>
  <si>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</si>
  <si>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</si>
  <si>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</si>
  <si>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</si>
  <si>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</si>
  <si>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</si>
  <si>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</si>
  <si>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</si>
  <si>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</si>
  <si>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</si>
  <si>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</si>
  <si>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</si>
  <si>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</si>
  <si>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</si>
  <si>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</si>
  <si>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</si>
  <si>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</si>
  <si>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</si>
  <si>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</si>
  <si>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</si>
  <si>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</si>
  <si>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</si>
  <si>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</si>
  <si>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</si>
  <si>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</si>
  <si>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</si>
  <si>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</si>
  <si>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</si>
  <si>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</si>
  <si>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</si>
  <si>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</si>
  <si>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</si>
  <si>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</si>
  <si>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</si>
  <si>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</si>
  <si>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</si>
  <si>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</si>
  <si>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</si>
  <si>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</si>
  <si>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</si>
  <si>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</si>
  <si>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</si>
  <si>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</si>
  <si>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</si>
  <si>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</si>
  <si>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</si>
  <si>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</si>
  <si>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</si>
  <si>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</si>
  <si>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</si>
  <si>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</si>
  <si>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</si>
  <si>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</si>
  <si>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</si>
  <si>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</si>
  <si>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</si>
  <si>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</si>
  <si>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</si>
  <si>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</si>
  <si>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</si>
  <si>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</si>
  <si>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</si>
  <si>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</si>
  <si>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</si>
  <si>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</si>
  <si>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</si>
  <si>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</si>
  <si>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</si>
  <si>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</si>
  <si>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</si>
  <si>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</si>
  <si>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</si>
  <si>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</si>
  <si>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</si>
  <si>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</si>
  <si>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</si>
  <si>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</si>
  <si>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</si>
  <si>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</si>
  <si>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</si>
  <si>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</si>
  <si>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</si>
  <si>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</si>
  <si>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</si>
  <si>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</si>
  <si>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</si>
  <si>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</si>
  <si>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</si>
  <si>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</si>
  <si>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</si>
  <si>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</si>
  <si>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</si>
  <si>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</si>
  <si>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</si>
  <si>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</si>
  <si>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</si>
  <si>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</si>
  <si>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</si>
  <si>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</si>
  <si>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</si>
  <si>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</si>
  <si>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</si>
  <si>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</si>
  <si>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</si>
  <si>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</si>
  <si>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</si>
  <si>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</si>
  <si>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</si>
  <si>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</si>
  <si>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</si>
  <si>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</si>
  <si>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</si>
  <si>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</si>
  <si>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</si>
  <si>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</si>
  <si>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</si>
  <si>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</si>
  <si>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</si>
  <si>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</si>
  <si>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</si>
  <si>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</si>
  <si>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</si>
  <si>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</si>
  <si>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</si>
  <si>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</si>
  <si>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</si>
  <si>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</si>
  <si>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</si>
  <si>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</si>
  <si>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</si>
  <si>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</si>
  <si>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</si>
  <si>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</si>
  <si>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</si>
  <si>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</si>
  <si>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</si>
  <si>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</si>
  <si>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</si>
  <si>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</si>
  <si>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</si>
  <si>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</si>
  <si>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</si>
  <si>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</si>
  <si>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</si>
  <si>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</si>
  <si>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</si>
  <si>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</si>
  <si>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</si>
  <si>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</si>
  <si>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</si>
  <si>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</si>
  <si>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</si>
  <si>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</si>
  <si>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</si>
  <si>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</si>
  <si>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</si>
  <si>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</si>
  <si>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</si>
  <si>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</si>
  <si>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</si>
  <si>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</si>
  <si>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</si>
  <si>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</si>
  <si>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</si>
  <si>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</si>
  <si>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</si>
  <si>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</si>
  <si>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</si>
  <si>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</si>
  <si>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</si>
  <si>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</si>
  <si>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</si>
  <si>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</si>
  <si>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</si>
  <si>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</si>
  <si>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</si>
  <si>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</si>
  <si>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</si>
  <si>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</si>
  <si>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</si>
  <si>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</si>
  <si>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</si>
  <si>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</si>
  <si>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</si>
  <si>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</si>
  <si>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</si>
  <si>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</si>
  <si>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</si>
  <si>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</si>
  <si>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</si>
  <si>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</si>
  <si>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</si>
  <si>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</si>
  <si>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</si>
  <si>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</si>
  <si>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</si>
  <si>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</si>
  <si>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</si>
  <si>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</si>
  <si>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</si>
  <si>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</si>
  <si>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</si>
  <si>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</si>
  <si>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</si>
  <si>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</si>
  <si>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</si>
  <si>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</si>
  <si>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</si>
  <si>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</si>
  <si>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</si>
  <si>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</si>
  <si>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</si>
  <si>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</si>
  <si>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</si>
  <si>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</si>
  <si>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</si>
  <si>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</si>
  <si>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</si>
  <si>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</si>
  <si>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</si>
  <si>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</si>
  <si>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</si>
  <si>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</si>
  <si>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</si>
  <si>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</si>
  <si>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</si>
  <si>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</si>
  <si>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</si>
  <si>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</si>
  <si>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</si>
  <si>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</si>
  <si>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</si>
  <si>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</si>
  <si>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</si>
  <si>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</si>
  <si>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</si>
  <si>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</si>
  <si>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</si>
  <si>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</si>
  <si>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</si>
  <si>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</si>
  <si>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</si>
  <si>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</si>
  <si>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</si>
  <si>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</si>
  <si>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</si>
  <si>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</si>
  <si>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</si>
  <si>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</si>
  <si>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</si>
  <si>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</si>
  <si>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</si>
  <si>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</si>
  <si>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</si>
  <si>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</si>
  <si>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</si>
  <si>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</si>
  <si>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</si>
  <si>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</si>
  <si>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</si>
  <si>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</si>
  <si>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</si>
  <si>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</si>
  <si>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</si>
  <si>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</si>
  <si>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</si>
  <si>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</si>
  <si>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</si>
  <si>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</si>
  <si>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</si>
  <si>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</si>
  <si>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</si>
  <si>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</si>
  <si>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</si>
  <si>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</si>
  <si>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</si>
  <si>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</si>
  <si>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</si>
  <si>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</si>
  <si>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</si>
  <si>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</si>
  <si>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</si>
  <si>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</si>
  <si>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</si>
  <si>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</si>
  <si>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</si>
  <si>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</si>
  <si>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</si>
  <si>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</si>
  <si>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</si>
  <si>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</si>
  <si>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</si>
  <si>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</si>
  <si>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</si>
  <si>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</si>
  <si>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</si>
  <si>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</si>
  <si>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</si>
  <si>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</si>
  <si>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</si>
  <si>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</si>
  <si>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</si>
  <si>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</si>
  <si>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</si>
  <si>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</si>
  <si>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</si>
  <si>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</si>
  <si>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</si>
  <si>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</si>
  <si>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</si>
  <si>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</si>
  <si>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</si>
  <si>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</si>
  <si>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</si>
  <si>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</si>
  <si>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</si>
  <si>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</si>
  <si>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</si>
  <si>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</si>
  <si>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</si>
  <si>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</si>
  <si>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</si>
  <si>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</si>
  <si>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</si>
  <si>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</si>
  <si>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</si>
  <si>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</si>
  <si>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</si>
  <si>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</si>
  <si>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</si>
  <si>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</si>
  <si>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</si>
  <si>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</si>
  <si>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</si>
  <si>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</si>
  <si>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</si>
  <si>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</si>
  <si>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</si>
  <si>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</si>
  <si>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</si>
  <si>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</si>
  <si>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</si>
  <si>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</si>
  <si>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</si>
  <si>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</si>
  <si>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</si>
  <si>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</si>
  <si>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</si>
  <si>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</si>
  <si>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</si>
  <si>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</si>
  <si>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</si>
  <si>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</si>
  <si>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</si>
  <si>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</si>
  <si>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</si>
  <si>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</si>
  <si>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</si>
  <si>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</si>
  <si>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</si>
  <si>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</si>
  <si>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</si>
  <si>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</si>
  <si>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</si>
  <si>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</si>
  <si>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</si>
  <si>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</si>
  <si>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</si>
  <si>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</si>
  <si>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</si>
  <si>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</si>
  <si>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</si>
  <si>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</si>
  <si>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</si>
  <si>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</si>
  <si>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</si>
  <si>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</si>
  <si>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</si>
  <si>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</si>
  <si>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</si>
  <si>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</si>
  <si>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</si>
  <si>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</si>
  <si>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</si>
  <si>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</si>
  <si>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</si>
  <si>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</si>
  <si>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</si>
  <si>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</si>
  <si>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</si>
  <si>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</si>
  <si>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</si>
  <si>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</si>
  <si>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</si>
  <si>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</si>
  <si>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</si>
  <si>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</si>
  <si>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</si>
  <si>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</si>
  <si>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</si>
  <si>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</si>
  <si>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</si>
  <si>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</si>
  <si>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</si>
  <si>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</si>
  <si>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</si>
  <si>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</si>
  <si>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</si>
  <si>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</si>
  <si>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</si>
  <si>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</si>
  <si>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</si>
  <si>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</si>
  <si>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</si>
  <si>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</si>
  <si>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</si>
  <si>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</si>
  <si>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</si>
  <si>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</si>
  <si>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</si>
  <si>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</si>
  <si>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</si>
  <si>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</si>
  <si>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</si>
  <si>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</si>
  <si>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</si>
  <si>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</si>
  <si>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</si>
  <si>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</si>
  <si>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</si>
  <si>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</si>
  <si>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</si>
  <si>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</si>
  <si>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</si>
  <si>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</si>
  <si>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</si>
  <si>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</si>
  <si>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</si>
  <si>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</si>
  <si>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</si>
  <si>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</si>
  <si>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</si>
  <si>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</si>
  <si>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</si>
  <si>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</si>
  <si>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</si>
  <si>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</si>
  <si>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</si>
  <si>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</si>
  <si>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</si>
  <si>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</si>
  <si>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</si>
  <si>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</si>
  <si>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</si>
  <si>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</si>
  <si>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</si>
  <si>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</si>
  <si>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</si>
  <si>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</si>
  <si>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</si>
  <si>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</si>
  <si>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</si>
  <si>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</si>
  <si>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</si>
  <si>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</si>
  <si>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</si>
  <si>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</si>
  <si>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</si>
  <si>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</si>
  <si>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</si>
  <si>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</si>
  <si>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</si>
  <si>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</si>
  <si>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</si>
  <si>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</si>
  <si>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</si>
  <si>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</si>
  <si>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</si>
  <si>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</si>
  <si>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</si>
  <si>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</si>
  <si>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</si>
  <si>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</si>
  <si>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</si>
  <si>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</si>
  <si>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</si>
  <si>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</si>
  <si>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</si>
  <si>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</si>
  <si>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</si>
  <si>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</si>
  <si>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</si>
  <si>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</si>
  <si>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</si>
  <si>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</si>
  <si>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</si>
  <si>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</si>
  <si>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</si>
  <si>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</si>
  <si>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</si>
  <si>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</si>
  <si>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</si>
  <si>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</si>
  <si>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</si>
  <si>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</si>
  <si>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</si>
  <si>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</si>
  <si>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</si>
  <si>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</si>
  <si>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</si>
  <si>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</si>
  <si>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</si>
  <si>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</si>
  <si>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</si>
  <si>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</si>
  <si>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</si>
  <si>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</si>
  <si>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</si>
  <si>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</si>
  <si>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</si>
  <si>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</si>
  <si>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</si>
  <si>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</si>
  <si>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</si>
  <si>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</si>
  <si>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</si>
  <si>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</si>
  <si>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</si>
  <si>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</si>
  <si>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</si>
  <si>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</si>
  <si>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</si>
  <si>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</si>
  <si>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</si>
  <si>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</si>
  <si>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</si>
  <si>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</si>
  <si>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</si>
  <si>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</si>
  <si>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</si>
  <si>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</si>
  <si>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</si>
  <si>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</si>
  <si>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</si>
  <si>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</si>
  <si>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</si>
  <si>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</si>
  <si>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</si>
  <si>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</si>
  <si>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</si>
  <si>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</si>
  <si>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</si>
  <si>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</si>
  <si>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</si>
  <si>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</si>
  <si>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</si>
  <si>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</si>
  <si>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</si>
  <si>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</si>
  <si>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</si>
  <si>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</si>
  <si>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</si>
  <si>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</si>
  <si>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</si>
  <si>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</si>
  <si>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</si>
  <si>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</si>
  <si>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</si>
  <si>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</si>
  <si>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</si>
  <si>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</si>
  <si>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</si>
  <si>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</si>
  <si>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</si>
  <si>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</si>
  <si>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</si>
  <si>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</si>
  <si>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</si>
  <si>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</si>
  <si>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</si>
  <si>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</si>
  <si>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</si>
  <si>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</si>
  <si>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</si>
  <si>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</si>
  <si>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</si>
  <si>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</si>
  <si>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</si>
  <si>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</si>
  <si>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</si>
  <si>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</si>
  <si>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</si>
  <si>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</si>
  <si>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</si>
  <si>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</si>
  <si>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</si>
  <si>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</si>
  <si>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</si>
  <si>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</si>
  <si>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</si>
  <si>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</si>
  <si>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</si>
  <si>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</si>
  <si>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</si>
  <si>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</si>
  <si>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</si>
  <si>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</si>
  <si>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</si>
  <si>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</si>
  <si>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</si>
  <si>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</si>
  <si>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</si>
  <si>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</si>
  <si>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</si>
  <si>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</si>
  <si>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</si>
  <si>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</si>
  <si>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</si>
  <si>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</si>
  <si>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</si>
  <si>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</si>
  <si>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</si>
  <si>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</si>
  <si>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</si>
  <si>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</si>
  <si>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</si>
  <si>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</si>
  <si>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</si>
  <si>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</si>
  <si>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</si>
  <si>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</si>
  <si>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</si>
  <si>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</si>
  <si>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</si>
  <si>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</si>
  <si>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</si>
  <si>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</si>
  <si>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</si>
  <si>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</si>
  <si>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</si>
  <si>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</si>
  <si>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</si>
  <si>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</si>
  <si>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</si>
  <si>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</si>
  <si>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</si>
  <si>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</si>
  <si>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</si>
  <si>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</si>
  <si>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</si>
  <si>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</si>
  <si>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</si>
  <si>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</si>
  <si>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</si>
  <si>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</si>
  <si>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</si>
  <si>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</si>
  <si>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</si>
  <si>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</si>
  <si>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</si>
  <si>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</si>
  <si>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</si>
  <si>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</si>
  <si>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</si>
  <si>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</si>
  <si>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</si>
  <si>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</si>
  <si>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</si>
  <si>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</si>
  <si>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</si>
  <si>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</si>
  <si>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</si>
  <si>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</si>
  <si>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</si>
  <si>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</si>
  <si>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</si>
  <si>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</si>
  <si>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</si>
  <si>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</si>
  <si>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</si>
  <si>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</si>
  <si>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</si>
  <si>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</si>
  <si>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</si>
  <si>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</si>
  <si>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</si>
  <si>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</si>
  <si>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</si>
  <si>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</si>
  <si>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</si>
  <si>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</si>
  <si>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</si>
  <si>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</si>
  <si>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</si>
  <si>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</si>
  <si>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</si>
  <si>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</si>
  <si>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</si>
  <si>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</si>
  <si>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</si>
  <si>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</si>
  <si>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</si>
  <si>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</si>
  <si>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</si>
  <si>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</si>
  <si>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</si>
  <si>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</si>
  <si>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</si>
  <si>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</si>
  <si>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</si>
  <si>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</si>
  <si>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</si>
  <si>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</si>
  <si>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</si>
  <si>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</si>
  <si>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</si>
  <si>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</si>
  <si>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</si>
  <si>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</si>
  <si>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</si>
  <si>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</si>
  <si>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</si>
  <si>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</si>
  <si>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</si>
  <si>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</si>
  <si>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</si>
  <si>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</si>
  <si>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</si>
  <si>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</si>
  <si>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</si>
  <si>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</si>
  <si>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</si>
  <si>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</si>
  <si>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</si>
  <si>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</si>
  <si>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</si>
  <si>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</si>
  <si>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</si>
  <si>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</si>
  <si>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</si>
  <si>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</si>
  <si>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</si>
  <si>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</si>
  <si>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</si>
  <si>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</si>
  <si>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</si>
  <si>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</si>
  <si>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</si>
  <si>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</si>
  <si>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</si>
  <si>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</si>
  <si>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</si>
  <si>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</si>
  <si>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</si>
  <si>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</si>
  <si>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</si>
  <si>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</si>
  <si>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</si>
  <si>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</si>
  <si>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</si>
  <si>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</si>
  <si>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</si>
  <si>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</si>
  <si>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</si>
  <si>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</si>
  <si>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</si>
  <si>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</si>
  <si>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</si>
  <si>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</si>
  <si>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</si>
  <si>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</si>
  <si>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</si>
  <si>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</si>
  <si>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</si>
  <si>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</si>
  <si>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</si>
  <si>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</si>
  <si>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</si>
  <si>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</si>
  <si>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</si>
  <si>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</si>
  <si>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</si>
  <si>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</si>
  <si>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</si>
  <si>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</si>
  <si>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</si>
  <si>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</si>
  <si>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</si>
  <si>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</si>
  <si>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</si>
  <si>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</si>
  <si>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</si>
  <si>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</si>
  <si>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</si>
  <si>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</si>
  <si>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</si>
  <si>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</si>
  <si>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</si>
  <si>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</si>
  <si>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</si>
  <si>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</si>
  <si>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</si>
  <si>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</si>
  <si>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</si>
  <si>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</si>
  <si>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</si>
  <si>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</si>
  <si>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</si>
  <si>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</si>
  <si>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</si>
  <si>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</si>
  <si>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</si>
  <si>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</si>
  <si>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</si>
  <si>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</si>
  <si>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</si>
  <si>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</si>
  <si>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</si>
  <si>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</si>
  <si>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</si>
  <si>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</si>
  <si>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</si>
  <si>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</si>
  <si>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</si>
  <si>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</si>
  <si>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</si>
  <si>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</si>
  <si>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</si>
  <si>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</si>
  <si>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</si>
  <si>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</si>
  <si>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</si>
  <si>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</si>
  <si>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</si>
  <si>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</si>
  <si>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</si>
  <si>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</si>
  <si>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</si>
  <si>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</si>
  <si>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</si>
  <si>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</si>
  <si>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</si>
  <si>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</si>
  <si>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</si>
  <si>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</si>
  <si>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</si>
  <si>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</si>
  <si>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</si>
  <si>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</si>
  <si>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</si>
  <si>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</si>
  <si>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</si>
  <si>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</si>
  <si>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</si>
  <si>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</si>
  <si>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</si>
  <si>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</si>
  <si>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</si>
  <si>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</si>
  <si>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</si>
  <si>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</si>
  <si>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</si>
  <si>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</si>
  <si>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</si>
  <si>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</si>
  <si>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</si>
  <si>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</si>
  <si>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</si>
  <si>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</si>
  <si>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</si>
  <si>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</si>
  <si>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</si>
  <si>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</si>
  <si>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</si>
  <si>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</si>
  <si>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</si>
  <si>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</si>
  <si>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</si>
  <si>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</si>
  <si>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</si>
  <si>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</si>
  <si>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</si>
  <si>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</si>
  <si>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</si>
  <si>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</si>
  <si>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</si>
  <si>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</si>
  <si>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</si>
  <si>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</si>
  <si>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</si>
  <si>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</si>
  <si>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</si>
  <si>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</si>
  <si>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</si>
  <si>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</si>
  <si>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</si>
  <si>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</si>
  <si>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</si>
  <si>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</si>
  <si>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</si>
  <si>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</si>
  <si>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</si>
  <si>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</si>
  <si>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</si>
  <si>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</si>
  <si>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</si>
  <si>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</si>
  <si>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</si>
  <si>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</si>
  <si>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</si>
  <si>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</si>
  <si>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</si>
  <si>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</si>
  <si>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</si>
  <si>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</si>
  <si>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</si>
  <si>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</si>
  <si>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</si>
  <si>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</si>
  <si>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</si>
  <si>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</si>
  <si>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</si>
  <si>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</si>
  <si>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</si>
  <si>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</si>
  <si>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</si>
  <si>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</si>
  <si>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</si>
  <si>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</si>
  <si>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</si>
  <si>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</si>
  <si>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</si>
  <si>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</si>
  <si>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</si>
  <si>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</si>
  <si>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</si>
  <si>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</si>
  <si>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</si>
  <si>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</si>
  <si>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</si>
  <si>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</si>
  <si>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</si>
  <si>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</si>
  <si>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</si>
  <si>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</si>
  <si>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</si>
  <si>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</si>
  <si>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</si>
  <si>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</si>
  <si>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</si>
  <si>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</si>
  <si>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</si>
  <si>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</si>
  <si>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</si>
  <si>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</si>
  <si>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</si>
  <si>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</si>
  <si>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</si>
  <si>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</si>
  <si>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</si>
  <si>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</si>
  <si>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</si>
  <si>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</si>
  <si>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</si>
  <si>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</si>
  <si>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</si>
  <si>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</si>
  <si>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</si>
  <si>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</si>
  <si>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</si>
  <si>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</si>
  <si>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</si>
  <si>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</si>
  <si>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</si>
  <si>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</si>
  <si>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</si>
  <si>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</si>
  <si>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</si>
  <si>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</si>
  <si>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</si>
  <si>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</si>
  <si>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</si>
  <si>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</si>
  <si>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</si>
  <si>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</si>
  <si>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</si>
  <si>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</si>
  <si>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</si>
  <si>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</si>
  <si>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</si>
  <si>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</si>
  <si>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</si>
  <si>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</si>
  <si>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</si>
  <si>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</si>
  <si>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</si>
  <si>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</si>
  <si>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</si>
  <si>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</si>
  <si>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</si>
  <si>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</si>
  <si>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</si>
  <si>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</si>
  <si>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</si>
  <si>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</si>
  <si>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</si>
  <si>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</si>
  <si>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</si>
  <si>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</si>
  <si>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</si>
  <si>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</si>
  <si>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</si>
  <si>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</si>
  <si>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</si>
  <si>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</si>
  <si>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</si>
  <si>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</si>
  <si>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</si>
  <si>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</si>
  <si>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</si>
  <si>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</si>
  <si>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</si>
  <si>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</si>
  <si>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</si>
  <si>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</si>
  <si>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</si>
  <si>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</si>
  <si>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</si>
  <si>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</si>
  <si>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</si>
  <si>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</si>
  <si>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</si>
  <si>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</si>
  <si>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</si>
  <si>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</si>
  <si>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</si>
  <si>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</si>
  <si>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</si>
  <si>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</si>
  <si>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</si>
  <si>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</si>
  <si>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</si>
  <si>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</si>
  <si>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</si>
  <si>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</si>
  <si>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</si>
  <si>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</si>
  <si>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</si>
  <si>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</si>
  <si>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</si>
  <si>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</si>
  <si>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</si>
  <si>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</si>
  <si>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</si>
  <si>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</si>
  <si>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</si>
  <si>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</si>
  <si>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</si>
  <si>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</si>
  <si>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</si>
  <si>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</si>
  <si>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</si>
  <si>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</si>
  <si>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</si>
  <si>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</si>
  <si>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</si>
  <si>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</si>
  <si>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</si>
  <si>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</si>
  <si>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</si>
  <si>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</si>
  <si>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</si>
  <si>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</si>
  <si>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</si>
  <si>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</si>
  <si>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</si>
  <si>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</si>
  <si>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</si>
  <si>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</si>
  <si>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</si>
  <si>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</si>
  <si>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</si>
  <si>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</si>
  <si>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</si>
  <si>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</si>
  <si>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</si>
  <si>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</si>
  <si>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</si>
  <si>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</si>
  <si>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</si>
  <si>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</si>
  <si>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</si>
  <si>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</si>
  <si>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</si>
  <si>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</si>
  <si>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</si>
  <si>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</si>
  <si>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</si>
  <si>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</si>
  <si>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</si>
  <si>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</si>
  <si>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</si>
  <si>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</si>
  <si>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</si>
  <si>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</si>
  <si>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</si>
  <si>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</si>
  <si>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</si>
  <si>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</si>
  <si>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</si>
  <si>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</si>
  <si>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</si>
  <si>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</si>
  <si>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</si>
  <si>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</si>
  <si>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</si>
  <si>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</si>
  <si>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</si>
  <si>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</si>
  <si>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</si>
  <si>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</si>
  <si>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</si>
  <si>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</si>
  <si>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</si>
  <si>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</si>
  <si>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</si>
  <si>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</si>
  <si>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</si>
  <si>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</si>
  <si>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</si>
  <si>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</si>
  <si>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</si>
  <si>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</si>
  <si>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</si>
  <si>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</si>
  <si>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</si>
  <si>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</si>
  <si>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</si>
  <si>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</si>
  <si>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</si>
  <si>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</si>
  <si>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</si>
  <si>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</si>
  <si>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</si>
  <si>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</si>
  <si>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</si>
  <si>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</si>
  <si>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</si>
  <si>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</si>
  <si>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</si>
  <si>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</si>
  <si>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</si>
  <si>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</si>
  <si>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</si>
  <si>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</si>
  <si>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</si>
  <si>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</si>
  <si>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</si>
  <si>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</si>
  <si>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</si>
  <si>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</si>
  <si>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</si>
  <si>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</si>
  <si>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</si>
  <si>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</si>
  <si>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</si>
  <si>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</si>
  <si>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</si>
  <si>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</si>
  <si>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</si>
  <si>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</si>
  <si>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</si>
  <si>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</si>
  <si>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</si>
  <si>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</si>
  <si>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</si>
  <si>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</si>
  <si>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</si>
  <si>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</si>
  <si>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</si>
  <si>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</si>
  <si>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</si>
  <si>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</si>
  <si>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</si>
  <si>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</si>
  <si>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</si>
  <si>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</si>
  <si>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</si>
  <si>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</si>
  <si>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</si>
  <si>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</si>
  <si>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</si>
  <si>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</si>
  <si>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</si>
  <si>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</si>
  <si>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</si>
  <si>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</si>
  <si>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</si>
  <si>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</si>
  <si>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</si>
  <si>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</si>
  <si>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</si>
  <si>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</si>
  <si>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</si>
  <si>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</si>
  <si>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</si>
  <si>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</si>
  <si>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</si>
  <si>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</si>
  <si>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</si>
  <si>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</si>
  <si>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</si>
  <si>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</si>
  <si>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</si>
  <si>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</si>
  <si>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</si>
  <si>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</si>
  <si>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</si>
  <si>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</si>
  <si>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</si>
  <si>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</si>
  <si>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</si>
  <si>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</si>
  <si>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</si>
  <si>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</si>
  <si>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</si>
  <si>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</si>
  <si>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</si>
  <si>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</si>
  <si>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</si>
  <si>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</si>
  <si>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</si>
  <si>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</si>
  <si>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</si>
  <si>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</si>
  <si>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</si>
  <si>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</si>
  <si>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</si>
  <si>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</si>
  <si>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</si>
  <si>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</si>
  <si>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</si>
  <si>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</si>
  <si>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</si>
  <si>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</si>
  <si>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</si>
  <si>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</si>
  <si>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</si>
  <si>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</si>
  <si>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</si>
  <si>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</si>
  <si>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</si>
  <si>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</si>
  <si>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</si>
  <si>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</si>
  <si>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</si>
  <si>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</si>
  <si>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</si>
  <si>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</si>
  <si>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</si>
  <si>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</si>
  <si>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</si>
  <si>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</si>
  <si>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</si>
  <si>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</si>
  <si>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</si>
  <si>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</si>
  <si>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</si>
  <si>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</si>
  <si>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</si>
  <si>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</si>
  <si>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</si>
  <si>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</si>
  <si>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</si>
  <si>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</si>
  <si>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</si>
  <si>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</si>
  <si>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</si>
  <si>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</si>
  <si>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</si>
  <si>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</si>
  <si>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</si>
  <si>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</si>
  <si>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</si>
  <si>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</si>
  <si>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</si>
  <si>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</si>
  <si>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</si>
  <si>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</si>
  <si>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</si>
  <si>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</si>
  <si>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</si>
  <si>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</si>
  <si>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</si>
  <si>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</si>
  <si>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</si>
  <si>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</si>
  <si>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</si>
  <si>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</si>
  <si>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</si>
  <si>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</si>
  <si>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</si>
  <si>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</si>
  <si>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</si>
  <si>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</si>
  <si>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</si>
  <si>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</si>
  <si>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</si>
  <si>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</si>
  <si>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</si>
  <si>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</si>
  <si>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</si>
  <si>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</si>
  <si>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</si>
  <si>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</si>
  <si>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</si>
  <si>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</si>
  <si>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</si>
  <si>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</si>
  <si>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</si>
  <si>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</si>
  <si>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</si>
  <si>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</si>
  <si>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</si>
  <si>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</si>
  <si>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</si>
  <si>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</si>
  <si>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</si>
  <si>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</si>
  <si>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</si>
  <si>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</si>
  <si>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</si>
  <si>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</si>
  <si>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</si>
  <si>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</si>
  <si>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</si>
  <si>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</si>
  <si>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</si>
  <si>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</si>
  <si>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</si>
  <si>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</si>
  <si>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</si>
  <si>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</si>
  <si>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</si>
  <si>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</si>
  <si>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</si>
  <si>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</si>
  <si>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</si>
  <si>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</si>
  <si>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</si>
  <si>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</si>
  <si>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</si>
  <si>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</si>
  <si>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</si>
  <si>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</si>
  <si>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</si>
  <si>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</si>
  <si>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</si>
  <si>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</si>
  <si>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</si>
  <si>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</si>
  <si>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</si>
  <si>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</si>
  <si>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</si>
  <si>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</si>
  <si>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</si>
  <si>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</si>
  <si>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</si>
  <si>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</si>
  <si>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</si>
  <si>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</si>
  <si>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</si>
  <si>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</si>
  <si>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</si>
  <si>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</si>
  <si>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</si>
  <si>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</si>
  <si>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</si>
  <si>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</si>
  <si>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</si>
  <si>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</si>
  <si>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</si>
  <si>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</si>
  <si>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</si>
  <si>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</si>
  <si>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</si>
  <si>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</si>
  <si>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</si>
  <si>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</si>
  <si>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</si>
  <si>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</si>
  <si>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</si>
  <si>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</si>
  <si>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</si>
  <si>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</si>
  <si>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</si>
  <si>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</si>
  <si>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</si>
  <si>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</si>
  <si>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</si>
  <si>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</si>
  <si>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</si>
  <si>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</si>
  <si>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</si>
  <si>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</si>
  <si>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</si>
  <si>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</si>
  <si>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</si>
  <si>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</si>
  <si>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</si>
  <si>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</si>
  <si>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</si>
  <si>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</si>
  <si>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</si>
  <si>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</si>
  <si>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</si>
  <si>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</si>
  <si>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</si>
  <si>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</si>
  <si>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</si>
  <si>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</si>
  <si>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</si>
  <si>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</si>
  <si>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</si>
  <si>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</si>
  <si>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</si>
  <si>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</si>
  <si>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</si>
  <si>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</si>
  <si>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</si>
  <si>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</si>
  <si>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</si>
  <si>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</si>
  <si>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</si>
  <si>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</si>
  <si>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</si>
  <si>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</si>
  <si>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</si>
  <si>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</si>
  <si>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</si>
  <si>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</si>
  <si>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</si>
  <si>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</si>
  <si>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</si>
  <si>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</si>
  <si>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</si>
  <si>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</si>
  <si>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</si>
  <si>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</si>
  <si>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</si>
  <si>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</si>
  <si>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</si>
  <si>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</si>
  <si>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</si>
  <si>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</si>
  <si>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</si>
  <si>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</si>
  <si>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</si>
  <si>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</si>
  <si>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</si>
  <si>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</si>
  <si>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</si>
  <si>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</si>
  <si>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</si>
  <si>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</si>
  <si>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</si>
  <si>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</si>
  <si>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</si>
  <si>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</si>
  <si>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</si>
  <si>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</si>
  <si>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</si>
  <si>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</si>
  <si>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</si>
  <si>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</si>
  <si>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</si>
  <si>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</si>
  <si>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</si>
  <si>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</si>
  <si>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</si>
  <si>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</si>
  <si>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</si>
  <si>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</si>
  <si>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</si>
  <si>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</si>
  <si>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</si>
  <si>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</si>
  <si>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</si>
  <si>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</si>
  <si>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</si>
  <si>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</si>
  <si>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</si>
  <si>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</si>
  <si>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</si>
  <si>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</si>
  <si>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</si>
  <si>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</si>
  <si>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</si>
  <si>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</si>
  <si>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</si>
  <si>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</si>
  <si>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</si>
  <si>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</si>
  <si>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</si>
  <si>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</si>
  <si>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</si>
  <si>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</si>
  <si>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</si>
  <si>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</si>
  <si>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</si>
  <si>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</si>
  <si>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</si>
  <si>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</si>
  <si>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</si>
  <si>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</si>
  <si>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</si>
  <si>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</si>
  <si>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</si>
  <si>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</si>
  <si>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</si>
  <si>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</si>
  <si>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</si>
  <si>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</si>
  <si>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</si>
  <si>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</si>
  <si>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</si>
  <si>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</si>
  <si>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</si>
  <si>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</si>
  <si>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</si>
  <si>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</si>
  <si>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</si>
  <si>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</si>
  <si>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</si>
  <si>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</si>
  <si>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</si>
  <si>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</si>
  <si>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</si>
  <si>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</si>
  <si>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</si>
  <si>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</si>
  <si>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</si>
  <si>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</si>
  <si>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</si>
  <si>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</si>
  <si>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</si>
  <si>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</si>
  <si>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</si>
  <si>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</si>
  <si>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</si>
  <si>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</si>
  <si>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</si>
  <si>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</si>
  <si>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</si>
  <si>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</si>
  <si>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</si>
  <si>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</si>
  <si>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</si>
  <si>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</si>
  <si>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</si>
  <si>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</si>
  <si>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</si>
  <si>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</si>
  <si>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</si>
  <si>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</si>
  <si>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</si>
  <si>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</si>
  <si>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</si>
  <si>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</si>
  <si>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</si>
  <si>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</si>
  <si>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</si>
  <si>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</si>
  <si>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</si>
  <si>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</si>
  <si>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</si>
  <si>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</si>
  <si>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</si>
  <si>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</si>
  <si>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</si>
  <si>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</si>
  <si>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</si>
  <si>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</si>
  <si>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</si>
  <si>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</si>
  <si>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</si>
  <si>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</si>
  <si>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</si>
  <si>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</si>
  <si>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</si>
  <si>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</si>
  <si>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</si>
  <si>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</si>
  <si>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</si>
  <si>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</si>
  <si>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</si>
  <si>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</si>
  <si>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</si>
  <si>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</si>
  <si>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</si>
  <si>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</si>
  <si>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</si>
  <si>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</si>
  <si>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</si>
  <si>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</si>
  <si>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</si>
  <si>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</si>
  <si>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</si>
  <si>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</si>
  <si>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</si>
  <si>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</si>
  <si>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</si>
  <si>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</si>
  <si>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</si>
  <si>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</si>
  <si>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</si>
  <si>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</si>
  <si>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</si>
  <si>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</si>
  <si>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</si>
  <si>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</si>
  <si>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</si>
  <si>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</si>
  <si>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</si>
  <si>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</si>
  <si>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</si>
  <si>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</si>
  <si>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</si>
  <si>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</si>
  <si>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</si>
  <si>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</si>
  <si>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</si>
  <si>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</si>
  <si>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</si>
  <si>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</si>
  <si>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</si>
  <si>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</si>
  <si>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</si>
  <si>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</si>
  <si>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</si>
  <si>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</si>
  <si>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</si>
  <si>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</si>
  <si>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</si>
  <si>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</si>
  <si>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</si>
  <si>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</si>
  <si>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</si>
  <si>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</si>
  <si>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</si>
  <si>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</si>
  <si>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</si>
  <si>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</si>
  <si>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</si>
  <si>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</si>
  <si>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</si>
  <si>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</si>
  <si>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</si>
  <si>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</si>
  <si>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</si>
  <si>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</si>
  <si>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</si>
  <si>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</si>
  <si>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</si>
  <si>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</si>
  <si>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</si>
  <si>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</si>
  <si>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</si>
  <si>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</si>
  <si>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</si>
  <si>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</si>
  <si>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</si>
  <si>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</si>
  <si>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</si>
  <si>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</si>
  <si>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</si>
  <si>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</si>
  <si>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</si>
  <si>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</si>
  <si>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</si>
  <si>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</si>
  <si>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</si>
  <si>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</si>
  <si>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</si>
  <si>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</si>
  <si>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</si>
  <si>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</si>
  <si>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</si>
  <si>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</si>
  <si>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</si>
  <si>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</si>
  <si>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</si>
  <si>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</si>
  <si>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</si>
  <si>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</si>
  <si>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</si>
  <si>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</si>
  <si>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</si>
  <si>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</si>
  <si>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</si>
  <si>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</si>
  <si>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</si>
  <si>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</si>
  <si>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</si>
  <si>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</si>
  <si>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</si>
  <si>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</si>
  <si>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</si>
  <si>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</si>
  <si>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</si>
  <si>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</si>
  <si>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</si>
  <si>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</si>
  <si>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</si>
  <si>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</si>
  <si>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</si>
  <si>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</si>
  <si>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</si>
  <si>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</si>
  <si>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</si>
  <si>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</si>
  <si>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</si>
  <si>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</si>
  <si>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</si>
  <si>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</si>
  <si>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</si>
  <si>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</si>
  <si>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</si>
  <si>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</si>
  <si>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</si>
  <si>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</si>
  <si>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</si>
  <si>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</si>
  <si>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</si>
  <si>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</si>
  <si>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</si>
  <si>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</si>
  <si>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</si>
  <si>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</si>
  <si>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</si>
  <si>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</si>
  <si>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</si>
  <si>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</si>
  <si>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</si>
  <si>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</si>
  <si>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</si>
  <si>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</si>
  <si>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</si>
  <si>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</si>
  <si>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</si>
  <si>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</si>
  <si>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</si>
  <si>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</si>
  <si>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</si>
  <si>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</si>
  <si>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</si>
  <si>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</si>
  <si>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</si>
  <si>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</si>
  <si>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</si>
  <si>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</si>
  <si>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</si>
  <si>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</si>
  <si>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</si>
  <si>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</si>
  <si>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</si>
  <si>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</si>
  <si>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</si>
  <si>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</si>
  <si>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</si>
  <si>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</si>
  <si>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</si>
  <si>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</si>
  <si>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</si>
  <si>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</si>
  <si>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</si>
  <si>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</si>
  <si>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</si>
  <si>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</si>
  <si>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</si>
  <si>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</si>
  <si>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</si>
  <si>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</si>
  <si>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</si>
  <si>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</si>
  <si>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</si>
  <si>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</si>
  <si>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</si>
  <si>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</si>
  <si>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</si>
  <si>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</si>
  <si>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</si>
  <si>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</si>
  <si>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</si>
  <si>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</si>
  <si>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</si>
  <si>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</si>
  <si>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</si>
  <si>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</si>
  <si>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</si>
  <si>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</si>
  <si>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</si>
  <si>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</si>
  <si>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</si>
  <si>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</si>
  <si>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</si>
  <si>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</si>
  <si>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</si>
  <si>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</si>
  <si>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</si>
  <si>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</si>
  <si>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</si>
  <si>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</si>
  <si>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</si>
  <si>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</si>
  <si>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</si>
  <si>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</si>
  <si>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</si>
  <si>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</si>
  <si>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</si>
  <si>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</si>
  <si>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</si>
  <si>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</si>
  <si>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</si>
  <si>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</si>
  <si>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</si>
  <si>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</si>
  <si>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</si>
  <si>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</si>
  <si>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</si>
  <si>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</si>
  <si>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</si>
  <si>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</si>
  <si>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</si>
  <si>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</si>
  <si>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</si>
  <si>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</si>
  <si>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</si>
  <si>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</si>
  <si>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</si>
  <si>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</si>
  <si>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</si>
  <si>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</si>
  <si>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</si>
  <si>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</si>
  <si>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</si>
  <si>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</si>
  <si>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</si>
  <si>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</si>
  <si>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</si>
  <si>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</si>
  <si>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</si>
  <si>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</si>
  <si>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</si>
  <si>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</si>
  <si>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</si>
  <si>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</si>
  <si>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</si>
  <si>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</si>
  <si>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</si>
  <si>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</si>
  <si>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</si>
  <si>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</si>
  <si>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</si>
  <si>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</si>
  <si>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</si>
  <si>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</si>
  <si>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</si>
  <si>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</si>
  <si>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</si>
  <si>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</si>
  <si>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</si>
  <si>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</si>
  <si>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</si>
  <si>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</si>
  <si>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</si>
  <si>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</si>
  <si>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</si>
  <si>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</si>
  <si>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</si>
  <si>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</si>
  <si>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</si>
  <si>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</si>
  <si>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</si>
  <si>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</si>
  <si>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</si>
  <si>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</si>
  <si>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</si>
  <si>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</si>
  <si>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</si>
  <si>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</si>
  <si>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</si>
  <si>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</si>
  <si>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</si>
  <si>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</si>
  <si>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</si>
  <si>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</si>
  <si>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</si>
  <si>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</si>
  <si>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</si>
  <si>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</si>
  <si>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</si>
  <si>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</si>
  <si>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</si>
  <si>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</si>
  <si>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</si>
  <si>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</si>
  <si>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</si>
  <si>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</si>
  <si>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</si>
  <si>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</si>
  <si>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</si>
  <si>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</si>
  <si>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</si>
  <si>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</si>
  <si>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</si>
  <si>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</si>
  <si>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</si>
  <si>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</si>
  <si>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</si>
  <si>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</si>
  <si>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</si>
  <si>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</si>
  <si>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</si>
  <si>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</si>
  <si>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</si>
  <si>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</si>
  <si>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</si>
  <si>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</si>
  <si>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</si>
  <si>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</si>
  <si>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</si>
  <si>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</si>
  <si>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</si>
  <si>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</si>
  <si>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</si>
  <si>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</si>
  <si>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</si>
  <si>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</si>
  <si>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</si>
  <si>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</si>
  <si>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</si>
  <si>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</si>
  <si>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</si>
  <si>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</si>
  <si>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</si>
  <si>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</si>
  <si>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</si>
  <si>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</si>
  <si>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</si>
  <si>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</si>
  <si>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</si>
  <si>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</si>
  <si>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</si>
  <si>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</si>
  <si>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</si>
  <si>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</si>
  <si>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</si>
  <si>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</si>
  <si>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</si>
  <si>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</si>
  <si>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</si>
  <si>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</si>
  <si>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</si>
  <si>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</si>
  <si>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</si>
  <si>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</si>
  <si>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</si>
  <si>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</si>
  <si>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</si>
  <si>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</si>
  <si>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</si>
  <si>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</si>
  <si>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</si>
  <si>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</si>
  <si>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</si>
  <si>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</si>
  <si>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</si>
  <si>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</si>
  <si>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</si>
  <si>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</si>
  <si>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</si>
  <si>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</si>
  <si>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</si>
  <si>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</si>
  <si>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</si>
  <si>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</si>
  <si>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</si>
  <si>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</si>
  <si>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</si>
  <si>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</si>
  <si>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</si>
  <si>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</si>
  <si>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</si>
  <si>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</si>
  <si>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</si>
  <si>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</si>
  <si>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</si>
  <si>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</si>
  <si>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</si>
  <si>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</si>
  <si>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</si>
  <si>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</si>
  <si>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</si>
  <si>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</si>
  <si>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</si>
  <si>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</si>
  <si>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</si>
  <si>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</si>
  <si>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</si>
  <si>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</si>
  <si>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</si>
  <si>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</si>
  <si>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</si>
  <si>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</si>
  <si>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</si>
  <si>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</si>
  <si>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</si>
  <si>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</si>
  <si>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</si>
  <si>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</si>
  <si>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</si>
  <si>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</si>
  <si>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</si>
  <si>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</si>
  <si>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</si>
  <si>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</si>
  <si>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</si>
  <si>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</si>
  <si>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</si>
  <si>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</si>
  <si>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</si>
  <si>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</si>
  <si>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</si>
  <si>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</si>
  <si>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</si>
  <si>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</si>
  <si>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</si>
  <si>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</si>
  <si>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</si>
  <si>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</si>
  <si>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</si>
  <si>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</si>
  <si>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</si>
  <si>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</si>
  <si>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</si>
  <si>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</si>
  <si>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</si>
  <si>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</si>
  <si>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</si>
  <si>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</si>
  <si>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</si>
  <si>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</si>
  <si>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</si>
  <si>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</si>
  <si>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</si>
  <si>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</si>
  <si>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</si>
  <si>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</si>
  <si>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</si>
  <si>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</si>
  <si>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</si>
  <si>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</si>
  <si>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</si>
  <si>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</si>
  <si>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</si>
  <si>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</si>
  <si>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</si>
  <si>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</si>
  <si>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</si>
  <si>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</si>
  <si>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</si>
  <si>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</si>
  <si>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</si>
  <si>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</si>
  <si>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</si>
  <si>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</si>
  <si>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</si>
  <si>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</si>
  <si>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</si>
  <si>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</si>
  <si>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</si>
  <si>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</si>
  <si>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</si>
  <si>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</si>
  <si>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</si>
  <si>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</si>
  <si>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</si>
  <si>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</si>
  <si>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</si>
  <si>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</si>
  <si>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</si>
  <si>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</si>
  <si>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</si>
  <si>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</si>
  <si>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</si>
  <si>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</si>
  <si>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</si>
  <si>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</si>
  <si>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</si>
  <si>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</si>
  <si>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</si>
  <si>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</si>
  <si>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</si>
  <si>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</si>
  <si>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</si>
  <si>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</si>
  <si>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</si>
  <si>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</si>
  <si>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</si>
  <si>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</si>
  <si>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</si>
  <si>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</si>
  <si>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</si>
  <si>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</si>
  <si>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</si>
  <si>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</si>
  <si>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</si>
  <si>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</si>
  <si>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</si>
  <si>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</si>
  <si>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</si>
  <si>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</si>
  <si>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</si>
  <si>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</si>
  <si>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</si>
  <si>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</si>
  <si>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</si>
  <si>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</si>
  <si>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</si>
  <si>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</si>
  <si>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</si>
  <si>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</si>
  <si>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</si>
  <si>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</si>
  <si>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</si>
  <si>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</si>
  <si>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</si>
  <si>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</si>
  <si>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</si>
  <si>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</si>
  <si>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</si>
  <si>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</si>
  <si>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</si>
  <si>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</si>
  <si>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</si>
  <si>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</si>
  <si>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</si>
  <si>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</si>
  <si>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</si>
  <si>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</si>
  <si>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</si>
  <si>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</si>
  <si>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</si>
  <si>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</si>
  <si>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</si>
  <si>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</si>
  <si>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</si>
  <si>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</si>
  <si>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</si>
  <si>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</si>
  <si>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</si>
  <si>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</si>
  <si>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</si>
  <si>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</si>
  <si>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</si>
  <si>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</si>
  <si>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</si>
  <si>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</si>
  <si>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</si>
  <si>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</si>
  <si>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</si>
  <si>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</si>
  <si>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</si>
  <si>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</si>
  <si>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</si>
  <si>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</si>
  <si>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</si>
  <si>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</si>
  <si>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</si>
  <si>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</si>
  <si>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</si>
  <si>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</si>
  <si>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</si>
  <si>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</si>
  <si>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</si>
  <si>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</si>
  <si>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</si>
  <si>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</si>
  <si>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</si>
  <si>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</si>
  <si>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</si>
  <si>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</si>
  <si>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</si>
  <si>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</si>
  <si>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</si>
  <si>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</si>
  <si>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</si>
  <si>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</si>
  <si>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</si>
  <si>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</si>
  <si>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</si>
  <si>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</si>
  <si>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</si>
  <si>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</si>
  <si>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</si>
  <si>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</si>
  <si>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</si>
  <si>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</si>
  <si>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</si>
  <si>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</si>
  <si>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</si>
  <si>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</si>
  <si>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</si>
  <si>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</si>
  <si>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</si>
  <si>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</si>
  <si>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</si>
  <si>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</si>
  <si>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</si>
  <si>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</si>
  <si>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</si>
  <si>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</si>
  <si>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</si>
  <si>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</si>
  <si>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</si>
  <si>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</si>
  <si>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</si>
  <si>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</si>
  <si>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</si>
  <si>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</si>
  <si>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</si>
  <si>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</si>
  <si>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</si>
  <si>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</si>
  <si>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</si>
  <si>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</si>
  <si>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</si>
  <si>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</si>
  <si>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</si>
  <si>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</si>
  <si>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</si>
  <si>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</si>
  <si>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</si>
  <si>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</si>
  <si>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</si>
  <si>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</si>
  <si>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</si>
  <si>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</si>
  <si>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</si>
  <si>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</si>
  <si>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</si>
  <si>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</si>
  <si>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</si>
  <si>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</si>
  <si>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</si>
  <si>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</si>
  <si>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</si>
  <si>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</si>
  <si>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</si>
  <si>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</si>
  <si>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</si>
  <si>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</si>
  <si>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</si>
  <si>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</si>
  <si>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</si>
  <si>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</si>
  <si>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</si>
  <si>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</si>
  <si>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</si>
  <si>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</si>
  <si>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</si>
  <si>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</si>
  <si>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</si>
  <si>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</si>
  <si>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</si>
  <si>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</si>
  <si>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</si>
  <si>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</si>
  <si>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</si>
  <si>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</si>
  <si>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</si>
  <si>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</si>
  <si>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</si>
  <si>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</si>
  <si>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</si>
  <si>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</si>
  <si>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</si>
  <si>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</si>
  <si>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</si>
  <si>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</si>
  <si>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</si>
  <si>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</si>
  <si>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</si>
  <si>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</si>
  <si>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</si>
  <si>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</si>
  <si>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</si>
  <si>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</si>
  <si>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</si>
  <si>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</si>
  <si>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</si>
  <si>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</si>
  <si>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</si>
  <si>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</si>
  <si>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</si>
  <si>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</si>
  <si>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</si>
  <si>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</si>
  <si>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</si>
  <si>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</si>
  <si>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</si>
  <si>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</si>
  <si>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</si>
  <si>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</si>
  <si>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</si>
  <si>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</si>
  <si>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</si>
  <si>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</si>
  <si>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</si>
  <si>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</si>
  <si>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</si>
  <si>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</si>
  <si>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</si>
  <si>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</si>
  <si>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</si>
  <si>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</si>
  <si>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</si>
  <si>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</si>
  <si>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</si>
  <si>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</si>
  <si>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</si>
  <si>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</si>
  <si>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</si>
  <si>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</si>
  <si>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</si>
  <si>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</si>
  <si>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</si>
  <si>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</si>
  <si>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</si>
  <si>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</si>
  <si>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</si>
  <si>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</si>
  <si>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</si>
  <si>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</si>
  <si>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</si>
  <si>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</si>
  <si>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</si>
  <si>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</si>
  <si>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</si>
  <si>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</si>
  <si>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</si>
  <si>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</si>
  <si>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</si>
  <si>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</si>
  <si>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</si>
  <si>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</si>
  <si>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</si>
  <si>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</si>
  <si>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</si>
  <si>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</si>
  <si>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</si>
  <si>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</si>
  <si>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</si>
  <si>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</si>
  <si>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</si>
  <si>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</si>
  <si>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</si>
  <si>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</si>
  <si>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</si>
  <si>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</si>
  <si>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</si>
  <si>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</si>
  <si>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</si>
  <si>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</si>
  <si>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</si>
  <si>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</si>
  <si>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</si>
  <si>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</si>
  <si>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</si>
  <si>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</si>
  <si>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</si>
  <si>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</si>
  <si>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</si>
  <si>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</si>
  <si>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</si>
  <si>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</si>
  <si>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</si>
  <si>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</si>
  <si>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</si>
  <si>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</si>
  <si>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</si>
  <si>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</si>
  <si>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</si>
  <si>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</si>
  <si>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</si>
  <si>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</si>
  <si>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</si>
  <si>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</si>
  <si>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</si>
  <si>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</si>
  <si>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</si>
  <si>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</si>
  <si>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</si>
  <si>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</si>
  <si>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</si>
  <si>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</si>
  <si>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</si>
  <si>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</si>
  <si>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</si>
  <si>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</si>
  <si>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</si>
  <si>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</si>
  <si>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</si>
  <si>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</si>
  <si>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</si>
  <si>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</si>
  <si>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</si>
  <si>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</si>
  <si>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</si>
  <si>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</si>
  <si>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</si>
  <si>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</si>
  <si>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</si>
  <si>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</si>
  <si>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</si>
  <si>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</si>
  <si>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</si>
  <si>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</si>
  <si>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</si>
  <si>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</si>
  <si>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</si>
  <si>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</si>
  <si>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</si>
  <si>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</si>
  <si>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</si>
  <si>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</si>
  <si>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</si>
  <si>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</si>
  <si>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</si>
  <si>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</si>
  <si>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</si>
  <si>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</si>
  <si>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</si>
  <si>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</si>
  <si>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</si>
  <si>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</si>
  <si>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</si>
  <si>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</si>
  <si>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</si>
  <si>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</si>
  <si>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</si>
  <si>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</si>
  <si>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</si>
  <si>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</si>
  <si>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</si>
  <si>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</si>
  <si>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</si>
  <si>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</si>
  <si>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</si>
  <si>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</si>
  <si>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</si>
  <si>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</si>
  <si>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</si>
  <si>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</si>
  <si>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</si>
  <si>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</si>
  <si>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</si>
  <si>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</si>
  <si>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</si>
  <si>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</si>
  <si>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</si>
  <si>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</si>
  <si>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</si>
  <si>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</si>
  <si>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</si>
  <si>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</si>
  <si>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</si>
  <si>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</si>
  <si>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</si>
  <si>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</si>
  <si>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</si>
  <si>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</si>
  <si>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</si>
  <si>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</si>
  <si>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</si>
  <si>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</si>
  <si>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</si>
  <si>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</si>
  <si>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</si>
  <si>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</si>
  <si>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</si>
  <si>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</si>
  <si>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</si>
  <si>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</si>
  <si>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</si>
  <si>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</si>
  <si>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</si>
  <si>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</si>
  <si>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</si>
  <si>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</si>
  <si>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</si>
  <si>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</si>
  <si>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</si>
  <si>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</si>
  <si>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</si>
  <si>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</si>
  <si>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</si>
  <si>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</si>
  <si>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</si>
  <si>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</si>
  <si>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</si>
  <si>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</si>
  <si>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</si>
  <si>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</si>
  <si>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</si>
  <si>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</si>
  <si>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</si>
  <si>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</si>
  <si>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</si>
  <si>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</si>
  <si>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</si>
  <si>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</si>
  <si>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</si>
  <si>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</si>
  <si>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</si>
  <si>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</si>
  <si>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</si>
  <si>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</si>
  <si>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</si>
  <si>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</si>
  <si>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</si>
  <si>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</si>
  <si>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</si>
  <si>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</si>
  <si>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</si>
  <si>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</si>
  <si>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</si>
  <si>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</si>
  <si>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</si>
  <si>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</si>
  <si>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</si>
  <si>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</si>
  <si>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</si>
  <si>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</si>
  <si>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</si>
  <si>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</si>
  <si>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</si>
  <si>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</si>
  <si>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</si>
  <si>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</si>
  <si>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</si>
  <si>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</si>
  <si>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</si>
  <si>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</si>
  <si>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</si>
  <si>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</si>
  <si>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</si>
  <si>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</si>
  <si>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</si>
  <si>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</si>
  <si>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</si>
  <si>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</si>
  <si>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</si>
  <si>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</si>
  <si>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</si>
  <si>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</si>
  <si>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</si>
  <si>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</si>
  <si>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</si>
  <si>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</si>
  <si>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</si>
  <si>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</si>
  <si>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</si>
  <si>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</si>
  <si>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</si>
  <si>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</si>
  <si>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</si>
  <si>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</si>
  <si>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</si>
  <si>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</si>
  <si>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</si>
  <si>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</si>
  <si>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</si>
  <si>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</si>
  <si>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</si>
  <si>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</si>
  <si>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</si>
  <si>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</si>
  <si>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</si>
  <si>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</si>
  <si>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</si>
  <si>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</si>
  <si>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</si>
  <si>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</si>
  <si>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</si>
  <si>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</si>
  <si>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</si>
  <si>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</si>
  <si>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</si>
  <si>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</si>
  <si>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</si>
  <si>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</si>
  <si>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</si>
  <si>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</si>
  <si>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</si>
  <si>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</si>
  <si>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</si>
  <si>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</si>
  <si>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</si>
  <si>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</si>
  <si>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</si>
  <si>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</si>
  <si>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</si>
  <si>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</si>
  <si>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</si>
  <si>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</si>
  <si>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</si>
  <si>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</si>
  <si>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</si>
  <si>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</si>
  <si>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</si>
  <si>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</si>
  <si>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</si>
  <si>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</si>
  <si>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</si>
  <si>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</si>
  <si>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</si>
  <si>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</si>
  <si>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</si>
  <si>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</si>
  <si>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</si>
  <si>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</si>
  <si>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</si>
  <si>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</si>
  <si>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</si>
  <si>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</si>
  <si>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</si>
  <si>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</si>
  <si>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</si>
  <si>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</si>
  <si>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</si>
  <si>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</si>
  <si>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</si>
  <si>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</si>
  <si>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</si>
  <si>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</si>
  <si>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</si>
  <si>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</si>
  <si>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</si>
  <si>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</si>
  <si>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</si>
  <si>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</si>
  <si>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</si>
  <si>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</si>
  <si>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</si>
  <si>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</si>
  <si>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</si>
  <si>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</si>
  <si>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</si>
  <si>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</si>
  <si>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</si>
  <si>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</si>
  <si>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</si>
  <si>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</si>
  <si>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</si>
  <si>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</si>
  <si>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</si>
  <si>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</si>
  <si>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</si>
  <si>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</si>
  <si>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</si>
  <si>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</si>
  <si>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</si>
  <si>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</si>
  <si>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</si>
  <si>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</si>
  <si>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</si>
  <si>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</si>
  <si>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</si>
  <si>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</si>
  <si>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</si>
  <si>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</si>
  <si>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</si>
  <si>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</si>
  <si>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</si>
  <si>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</si>
  <si>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</si>
  <si>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</si>
  <si>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</si>
  <si>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</si>
  <si>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</si>
  <si>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</si>
  <si>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</si>
  <si>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</si>
  <si>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</si>
  <si>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</si>
  <si>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</si>
  <si>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</si>
  <si>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</si>
  <si>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</si>
  <si>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</si>
  <si>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</si>
  <si>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</si>
  <si>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</si>
  <si>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</si>
  <si>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</si>
  <si>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</si>
  <si>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</si>
  <si>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</si>
  <si>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</si>
  <si>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</si>
  <si>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</si>
  <si>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</si>
  <si>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</si>
  <si>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</si>
  <si>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</si>
  <si>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</si>
  <si>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</si>
  <si>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</si>
  <si>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</si>
  <si>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</si>
  <si>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</si>
  <si>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</si>
  <si>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</si>
  <si>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</si>
  <si>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</si>
  <si>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</si>
  <si>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</si>
  <si>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</si>
  <si>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</si>
  <si>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</si>
  <si>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</si>
  <si>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</si>
  <si>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</si>
  <si>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</si>
  <si>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</si>
  <si>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</si>
  <si>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</si>
  <si>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</si>
  <si>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</si>
  <si>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</si>
  <si>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</si>
  <si>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</si>
  <si>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</si>
  <si>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</si>
  <si>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</si>
  <si>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</si>
  <si>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</si>
  <si>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</si>
  <si>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</si>
  <si>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</si>
  <si>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</si>
  <si>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</si>
  <si>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</si>
  <si>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</si>
  <si>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</si>
  <si>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</si>
  <si>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</si>
  <si>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</si>
  <si>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</si>
  <si>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</si>
  <si>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</si>
  <si>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</si>
  <si>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</si>
  <si>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</si>
  <si>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</si>
  <si>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</si>
  <si>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</si>
  <si>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</si>
  <si>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</si>
  <si>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</si>
  <si>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</si>
  <si>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</si>
  <si>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</si>
  <si>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</si>
  <si>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</si>
  <si>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</si>
  <si>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</si>
  <si>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</si>
  <si>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</si>
  <si>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</si>
  <si>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</si>
  <si>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</si>
  <si>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</si>
  <si>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</si>
  <si>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</si>
  <si>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</si>
  <si>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</si>
  <si>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</si>
  <si>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</si>
  <si>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</si>
  <si>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</si>
  <si>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</si>
  <si>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</si>
  <si>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</si>
  <si>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</si>
  <si>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</si>
  <si>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</si>
  <si>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</si>
  <si>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</si>
  <si>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</si>
  <si>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</si>
  <si>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</si>
  <si>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</si>
  <si>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</si>
  <si>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</si>
  <si>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</si>
  <si>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</si>
  <si>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</si>
  <si>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</si>
  <si>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</si>
  <si>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</si>
  <si>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</si>
  <si>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</si>
  <si>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</si>
  <si>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</si>
  <si>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</si>
  <si>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</si>
  <si>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</si>
  <si>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</si>
  <si>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</si>
  <si>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</si>
  <si>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</si>
  <si>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</si>
  <si>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</si>
  <si>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</si>
  <si>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</si>
  <si>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</si>
  <si>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</si>
  <si>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</si>
  <si>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</si>
  <si>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</si>
  <si>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</si>
  <si>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</si>
  <si>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</si>
  <si>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</si>
  <si>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</si>
  <si>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</si>
  <si>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</si>
  <si>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</si>
  <si>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</si>
  <si>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</si>
  <si>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</si>
  <si>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</si>
  <si>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</si>
  <si>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</si>
  <si>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</si>
  <si>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</si>
  <si>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</si>
  <si>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</si>
  <si>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</si>
  <si>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</si>
  <si>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</si>
  <si>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</si>
  <si>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</si>
  <si>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</si>
  <si>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</si>
  <si>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</si>
  <si>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</si>
  <si>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</si>
  <si>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</si>
  <si>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</si>
  <si>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</si>
  <si>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</si>
  <si>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</si>
  <si>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</si>
  <si>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</si>
  <si>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</si>
  <si>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</si>
  <si>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</si>
  <si>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</si>
  <si>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</si>
  <si>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</si>
  <si>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</si>
  <si>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</si>
  <si>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</si>
  <si>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</si>
  <si>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</si>
  <si>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</si>
  <si>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</si>
  <si>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</si>
  <si>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</si>
  <si>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</si>
  <si>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</si>
  <si>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</si>
  <si>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</si>
  <si>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</si>
  <si>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</si>
  <si>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</si>
  <si>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</si>
  <si>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</si>
  <si>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</si>
  <si>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</si>
  <si>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</si>
  <si>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</si>
  <si>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</si>
  <si>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</si>
  <si>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</si>
  <si>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</si>
  <si>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</si>
  <si>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</si>
  <si>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</si>
  <si>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</si>
  <si>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</si>
  <si>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</si>
  <si>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</si>
  <si>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</si>
  <si>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</si>
  <si>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</si>
  <si>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</si>
  <si>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</si>
  <si>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</si>
  <si>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</si>
  <si>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</si>
  <si>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</si>
  <si>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</si>
  <si>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</si>
  <si>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</si>
  <si>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</si>
  <si>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</si>
  <si>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</si>
  <si>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</si>
  <si>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</si>
  <si>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</si>
  <si>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</si>
  <si>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</si>
  <si>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</si>
  <si>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</si>
  <si>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</si>
  <si>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</si>
  <si>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</si>
  <si>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</si>
  <si>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</si>
  <si>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</si>
  <si>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</si>
  <si>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</si>
  <si>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</si>
  <si>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</si>
  <si>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</si>
  <si>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</si>
  <si>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</si>
  <si>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</si>
  <si>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</si>
  <si>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</si>
  <si>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</si>
  <si>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</si>
  <si>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</si>
  <si>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</si>
  <si>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</si>
  <si>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</si>
  <si>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</si>
  <si>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</si>
  <si>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</si>
  <si>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</si>
  <si>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</si>
  <si>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</si>
  <si>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</si>
  <si>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</si>
  <si>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</si>
  <si>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</si>
  <si>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</si>
  <si>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</si>
  <si>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</si>
  <si>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</si>
  <si>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</si>
  <si>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</si>
  <si>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</si>
  <si>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</si>
  <si>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</si>
  <si>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</si>
  <si>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</si>
  <si>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</si>
  <si>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</si>
  <si>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</si>
  <si>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</si>
  <si>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</si>
  <si>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</si>
  <si>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</si>
  <si>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</si>
  <si>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</si>
  <si>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</si>
  <si>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</si>
  <si>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</si>
  <si>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</si>
  <si>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</si>
  <si>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</si>
  <si>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</si>
  <si>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</si>
  <si>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</si>
  <si>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</si>
  <si>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</si>
  <si>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</si>
  <si>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</si>
  <si>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</si>
  <si>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</si>
  <si>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</si>
  <si>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</si>
  <si>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</si>
  <si>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</si>
  <si>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</si>
  <si>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</si>
  <si>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</si>
  <si>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</si>
  <si>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</si>
  <si>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</si>
  <si>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</si>
  <si>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</si>
  <si>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</si>
  <si>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</si>
  <si>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</si>
  <si>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</si>
  <si>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</si>
  <si>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</si>
  <si>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</si>
  <si>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</si>
  <si>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</si>
  <si>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</si>
  <si>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</si>
  <si>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</si>
  <si>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</si>
  <si>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</si>
  <si>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</si>
  <si>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</si>
  <si>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</si>
  <si>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</si>
  <si>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</si>
  <si>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</si>
  <si>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</si>
  <si>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</si>
  <si>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</si>
  <si>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</si>
  <si>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</si>
  <si>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</si>
  <si>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</si>
  <si>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</si>
  <si>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</si>
  <si>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</si>
  <si>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</si>
  <si>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</si>
  <si>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</si>
  <si>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</si>
  <si>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</si>
  <si>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</si>
  <si>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</si>
  <si>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</si>
  <si>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</si>
  <si>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</si>
  <si>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</si>
  <si>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</si>
  <si>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</si>
  <si>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</si>
  <si>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</si>
  <si>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</si>
  <si>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</si>
  <si>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</si>
  <si>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</si>
  <si>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</si>
  <si>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</si>
  <si>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</si>
  <si>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</si>
  <si>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</si>
  <si>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</si>
  <si>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</si>
  <si>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</si>
  <si>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</si>
  <si>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</si>
  <si>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</si>
  <si>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</si>
  <si>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</si>
  <si>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</si>
  <si>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</si>
  <si>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</si>
  <si>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</si>
  <si>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</si>
  <si>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</si>
  <si>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</si>
  <si>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</si>
  <si>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</si>
  <si>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</si>
  <si>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</si>
  <si>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</si>
  <si>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</si>
  <si>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</si>
  <si>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</si>
  <si>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</si>
  <si>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</si>
  <si>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</si>
  <si>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</si>
  <si>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</si>
  <si>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</si>
  <si>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</si>
  <si>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</si>
  <si>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</si>
  <si>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</si>
  <si>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</si>
  <si>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</si>
  <si>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</si>
  <si>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</si>
  <si>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</si>
  <si>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</si>
  <si>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</si>
  <si>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</si>
  <si>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</si>
  <si>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</si>
  <si>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</si>
  <si>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</si>
  <si>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</si>
  <si>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</si>
  <si>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</si>
  <si>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</si>
  <si>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</si>
  <si>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</si>
  <si>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</si>
  <si>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</si>
  <si>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</si>
  <si>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</si>
  <si>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</si>
  <si>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</si>
  <si>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</si>
  <si>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</si>
  <si>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</si>
  <si>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</si>
  <si>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</si>
  <si>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</si>
  <si>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</si>
  <si>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</si>
  <si>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</si>
  <si>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</si>
  <si>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</si>
  <si>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</si>
  <si>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</si>
  <si>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</si>
  <si>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</si>
  <si>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</si>
  <si>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</si>
  <si>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</si>
  <si>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</si>
  <si>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</si>
  <si>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</si>
  <si>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</si>
  <si>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</si>
  <si>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</si>
  <si>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</si>
  <si>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</si>
  <si>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</si>
  <si>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</si>
  <si>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</si>
  <si>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</si>
  <si>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</si>
  <si>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</si>
  <si>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</si>
  <si>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</si>
  <si>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</si>
  <si>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</si>
  <si>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</si>
  <si>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</si>
  <si>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</si>
  <si>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</si>
  <si>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</si>
  <si>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</si>
  <si>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</si>
  <si>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</si>
  <si>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</si>
  <si>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</si>
  <si>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</si>
  <si>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</si>
  <si>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</si>
  <si>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</si>
  <si>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</si>
  <si>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</si>
  <si>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</si>
  <si>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</si>
  <si>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</si>
  <si>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</si>
  <si>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</si>
  <si>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</si>
  <si>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</si>
  <si>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</si>
  <si>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</si>
  <si>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</si>
  <si>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</si>
  <si>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</si>
  <si>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</si>
  <si>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</si>
  <si>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</si>
  <si>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</si>
  <si>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</si>
  <si>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</si>
  <si>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</si>
  <si>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</si>
  <si>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</si>
  <si>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</si>
  <si>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</si>
  <si>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</si>
  <si>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</si>
  <si>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</si>
  <si>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</si>
  <si>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</si>
  <si>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</si>
  <si>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</si>
  <si>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</si>
  <si>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</si>
  <si>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</si>
  <si>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</si>
  <si>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</si>
  <si>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</si>
  <si>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</si>
  <si>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</si>
  <si>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</si>
  <si>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</si>
  <si>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</si>
  <si>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</si>
  <si>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</si>
  <si>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</si>
  <si>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</si>
  <si>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</si>
  <si>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</si>
  <si>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</si>
  <si>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</si>
  <si>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</si>
  <si>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</si>
  <si>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</si>
  <si>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</si>
  <si>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</si>
  <si>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</si>
  <si>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</si>
  <si>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</si>
  <si>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</si>
  <si>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</si>
  <si>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</si>
  <si>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</si>
  <si>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</si>
  <si>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</si>
  <si>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</si>
  <si>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</si>
  <si>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</si>
  <si>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</si>
  <si>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</si>
  <si>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</si>
  <si>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</si>
  <si>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</si>
  <si>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</si>
  <si>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</si>
  <si>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</si>
  <si>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</si>
  <si>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</si>
  <si>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</si>
  <si>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</si>
  <si>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</si>
  <si>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</si>
  <si>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</si>
  <si>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</si>
  <si>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</si>
  <si>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</si>
  <si>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</si>
  <si>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</si>
  <si>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</si>
  <si>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</si>
  <si>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</si>
  <si>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</si>
  <si>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</si>
  <si>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</si>
  <si>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</si>
  <si>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</si>
  <si>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</si>
  <si>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</si>
  <si>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</si>
  <si>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</si>
  <si>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</si>
  <si>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</si>
  <si>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</si>
  <si>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</si>
  <si>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</si>
  <si>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</si>
  <si>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</si>
  <si>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</si>
  <si>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</si>
  <si>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</si>
  <si>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</si>
  <si>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</si>
  <si>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</si>
  <si>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</si>
  <si>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</si>
  <si>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</si>
  <si>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</si>
  <si>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</si>
  <si>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</si>
  <si>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</si>
  <si>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</si>
  <si>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</si>
  <si>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</si>
  <si>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</si>
  <si>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</si>
  <si>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</si>
  <si>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</si>
  <si>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</si>
  <si>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</si>
  <si>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</si>
  <si>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</si>
  <si>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</si>
  <si>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</si>
  <si>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</si>
  <si>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</si>
  <si>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</si>
  <si>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</si>
  <si>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</si>
  <si>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</si>
  <si>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</si>
  <si>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</si>
  <si>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</si>
  <si>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</si>
  <si>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</si>
  <si>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</si>
  <si>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</si>
  <si>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</si>
  <si>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</si>
  <si>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</si>
  <si>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</si>
  <si>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</si>
  <si>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</si>
  <si>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</si>
  <si>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</si>
  <si>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</si>
  <si>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</si>
  <si>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</si>
  <si>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</si>
  <si>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</si>
  <si>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</si>
  <si>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</si>
  <si>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</si>
  <si>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</si>
  <si>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</si>
  <si>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</si>
  <si>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</si>
  <si>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</si>
  <si>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</si>
  <si>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</si>
  <si>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</si>
  <si>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</si>
  <si>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</si>
  <si>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</si>
  <si>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</si>
  <si>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</si>
  <si>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</si>
  <si>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</si>
  <si>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</si>
  <si>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</si>
  <si>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</si>
  <si>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</si>
  <si>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</si>
  <si>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</si>
  <si>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</si>
  <si>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</si>
  <si>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</si>
  <si>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</si>
  <si>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</si>
  <si>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</si>
  <si>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</si>
  <si>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</si>
  <si>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</si>
  <si>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</si>
  <si>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</si>
  <si>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</si>
  <si>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</si>
  <si>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</si>
  <si>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</si>
  <si>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</si>
  <si>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</si>
  <si>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</si>
  <si>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</si>
  <si>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</si>
  <si>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</si>
  <si>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</si>
  <si>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</si>
  <si>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</si>
  <si>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</si>
  <si>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</si>
  <si>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</si>
  <si>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</si>
  <si>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</si>
  <si>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</si>
  <si>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</si>
  <si>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</si>
  <si>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</si>
  <si>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</si>
  <si>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</si>
  <si>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</si>
  <si>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</si>
  <si>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</si>
  <si>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</si>
  <si>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</si>
  <si>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</si>
  <si>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</si>
  <si>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</si>
  <si>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</si>
  <si>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</si>
  <si>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</si>
  <si>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</si>
  <si>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</si>
  <si>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</si>
  <si>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</si>
  <si>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</si>
  <si>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</si>
  <si>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</si>
  <si>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</si>
  <si>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</si>
  <si>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</si>
  <si>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</si>
  <si>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</si>
  <si>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</si>
  <si>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</si>
  <si>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</si>
  <si>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</si>
  <si>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</si>
  <si>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</si>
  <si>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</si>
  <si>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</si>
  <si>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</si>
  <si>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</si>
  <si>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</si>
  <si>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</si>
  <si>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</si>
  <si>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</si>
  <si>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</si>
  <si>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</si>
  <si>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</si>
  <si>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</si>
  <si>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</si>
  <si>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</si>
  <si>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</si>
  <si>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</si>
  <si>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</si>
  <si>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</si>
  <si>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</si>
  <si>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</si>
  <si>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</si>
  <si>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</si>
  <si>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</si>
  <si>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</si>
  <si>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</si>
  <si>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</si>
  <si>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</si>
  <si>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</si>
  <si>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</si>
  <si>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</si>
  <si>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</si>
  <si>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</si>
  <si>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</si>
  <si>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</si>
  <si>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</si>
  <si>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</si>
  <si>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</si>
  <si>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</si>
  <si>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</si>
  <si>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</si>
  <si>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</si>
  <si>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</si>
  <si>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</si>
  <si>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</si>
  <si>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</si>
  <si>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</si>
  <si>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</si>
  <si>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</si>
  <si>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</si>
  <si>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</si>
  <si>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</si>
  <si>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</si>
  <si>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</si>
  <si>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</si>
  <si>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</si>
  <si>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</si>
  <si>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</si>
  <si>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</si>
  <si>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</si>
  <si>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</si>
  <si>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</si>
  <si>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</si>
  <si>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</si>
  <si>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</si>
  <si>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</si>
  <si>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</si>
  <si>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</si>
  <si>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</si>
  <si>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</si>
  <si>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</si>
  <si>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</si>
  <si>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</si>
  <si>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</si>
  <si>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</si>
  <si>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</si>
  <si>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</si>
  <si>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</si>
  <si>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</si>
  <si>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</si>
  <si>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</si>
  <si>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</si>
  <si>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</si>
  <si>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</si>
  <si>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</si>
  <si>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</si>
  <si>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</si>
  <si>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</si>
  <si>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</si>
  <si>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</si>
  <si>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</si>
  <si>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</si>
  <si>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</si>
  <si>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</si>
  <si>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</si>
  <si>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</si>
  <si>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</si>
  <si>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</si>
  <si>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</si>
  <si>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</si>
  <si>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</si>
  <si>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</si>
  <si>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</si>
  <si>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</si>
  <si>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</si>
  <si>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</si>
  <si>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</si>
  <si>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</si>
  <si>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</si>
  <si>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</si>
  <si>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</si>
  <si>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</si>
  <si>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</si>
  <si>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</si>
  <si>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</si>
  <si>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</si>
  <si>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</si>
  <si>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</si>
  <si>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</si>
  <si>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</si>
  <si>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</si>
  <si>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</si>
  <si>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</si>
  <si>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</si>
  <si>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</si>
  <si>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</si>
  <si>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</si>
  <si>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</si>
  <si>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</si>
  <si>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</si>
  <si>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</si>
  <si>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</si>
  <si>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</si>
  <si>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</si>
  <si>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</si>
  <si>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</si>
  <si>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</si>
  <si>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</si>
  <si>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</si>
  <si>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</si>
  <si>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</si>
  <si>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</si>
  <si>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</si>
  <si>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</si>
  <si>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</si>
  <si>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</si>
  <si>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</si>
  <si>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</si>
  <si>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</si>
  <si>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</si>
  <si>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</si>
  <si>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</si>
  <si>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</si>
  <si>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</si>
  <si>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</si>
  <si>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</si>
  <si>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</si>
  <si>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</si>
  <si>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</si>
  <si>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</si>
  <si>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</si>
  <si>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</si>
  <si>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</si>
  <si>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</si>
  <si>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</si>
  <si>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</si>
  <si>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</si>
  <si>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</si>
  <si>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</si>
  <si>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</si>
  <si>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</si>
  <si>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</si>
  <si>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</si>
  <si>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</si>
  <si>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</si>
  <si>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</si>
  <si>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</si>
  <si>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</si>
  <si>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</si>
  <si>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</si>
  <si>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</si>
  <si>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</si>
  <si>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</si>
  <si>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</si>
  <si>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</si>
  <si>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</si>
  <si>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</si>
  <si>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</si>
  <si>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</si>
  <si>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</si>
  <si>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</si>
  <si>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</si>
  <si>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</si>
  <si>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</si>
  <si>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</si>
  <si>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</si>
  <si>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</si>
  <si>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</si>
  <si>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</si>
  <si>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</si>
  <si>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</si>
  <si>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</si>
  <si>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</si>
  <si>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</si>
  <si>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</si>
  <si>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</si>
  <si>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</si>
  <si>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</si>
  <si>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</si>
  <si>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</si>
  <si>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</si>
  <si>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</si>
  <si>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</si>
  <si>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</si>
  <si>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</si>
  <si>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</si>
  <si>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</si>
  <si>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</si>
  <si>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</si>
  <si>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</si>
  <si>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</si>
  <si>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</si>
  <si>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</si>
  <si>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</si>
  <si>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</si>
  <si>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</si>
  <si>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</si>
  <si>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</si>
  <si>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</si>
  <si>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</si>
  <si>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</si>
  <si>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</si>
  <si>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</si>
  <si>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</si>
  <si>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</si>
  <si>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</si>
  <si>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</si>
  <si>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</si>
  <si>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</si>
  <si>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</si>
  <si>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</si>
  <si>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</si>
  <si>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</si>
  <si>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</si>
  <si>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</si>
  <si>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</si>
  <si>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</si>
  <si>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</si>
  <si>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</si>
  <si>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</si>
  <si>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</si>
  <si>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</si>
  <si>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</si>
  <si>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</si>
  <si>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</si>
  <si>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</si>
  <si>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</si>
  <si>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</si>
  <si>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</si>
  <si>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</si>
  <si>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</si>
  <si>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</si>
  <si>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</si>
  <si>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</si>
  <si>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</si>
  <si>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</si>
  <si>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</si>
  <si>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</si>
  <si>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</si>
  <si>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</si>
  <si>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</si>
  <si>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</si>
  <si>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</si>
  <si>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</si>
  <si>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</si>
  <si>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</si>
  <si>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</si>
  <si>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</si>
  <si>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</si>
  <si>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</si>
  <si>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</si>
  <si>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</si>
  <si>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</si>
  <si>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</si>
  <si>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</si>
  <si>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</si>
  <si>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</si>
  <si>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</si>
  <si>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</si>
  <si>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</si>
  <si>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</si>
  <si>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</si>
  <si>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</si>
  <si>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</si>
  <si>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</si>
  <si>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</si>
  <si>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</si>
  <si>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</si>
  <si>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</si>
  <si>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</si>
  <si>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</si>
  <si>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</si>
  <si>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</si>
  <si>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</si>
  <si>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</si>
  <si>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</si>
  <si>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</si>
  <si>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</si>
  <si>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</si>
  <si>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</si>
  <si>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</si>
  <si>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</si>
  <si>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</si>
  <si>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</si>
  <si>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</si>
  <si>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</si>
  <si>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</si>
  <si>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</si>
  <si>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</si>
  <si>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</si>
  <si>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</si>
  <si>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</si>
  <si>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</si>
  <si>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</si>
  <si>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</si>
  <si>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</si>
  <si>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</si>
  <si>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</si>
  <si>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</si>
  <si>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</si>
  <si>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</si>
  <si>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</si>
  <si>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</si>
  <si>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</si>
  <si>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</si>
  <si>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</si>
  <si>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</si>
  <si>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</si>
  <si>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</si>
  <si>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</si>
  <si>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</si>
  <si>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</si>
  <si>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</si>
  <si>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</si>
  <si>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</si>
  <si>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</si>
  <si>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</si>
  <si>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</si>
  <si>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</si>
  <si>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</si>
  <si>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</si>
  <si>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</si>
  <si>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</si>
  <si>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</si>
  <si>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</si>
  <si>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</si>
  <si>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</si>
  <si>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</si>
  <si>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</si>
  <si>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</si>
  <si>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</si>
  <si>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</si>
  <si>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</si>
  <si>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</si>
  <si>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</si>
  <si>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</si>
  <si>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</si>
  <si>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</si>
  <si>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</si>
  <si>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</si>
  <si>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</si>
  <si>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</si>
  <si>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</si>
  <si>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</si>
  <si>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</si>
  <si>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</si>
  <si>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</si>
  <si>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</si>
  <si>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</si>
  <si>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</si>
  <si>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</si>
  <si>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</si>
  <si>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</si>
  <si>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</si>
  <si>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</si>
  <si>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</si>
  <si>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</si>
  <si>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</si>
  <si>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</si>
  <si>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</si>
  <si>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</si>
  <si>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</si>
  <si>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</si>
  <si>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</si>
  <si>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</si>
  <si>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</si>
  <si>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</si>
  <si>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</si>
  <si>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</si>
  <si>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</si>
  <si>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</si>
  <si>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</si>
  <si>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</si>
  <si>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</si>
  <si>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</si>
  <si>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</si>
  <si>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</si>
  <si>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</si>
  <si>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</si>
  <si>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</si>
  <si>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</si>
  <si>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</si>
  <si>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</si>
  <si>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</si>
  <si>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</si>
  <si>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</si>
  <si>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</si>
  <si>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</si>
  <si>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</si>
  <si>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</si>
  <si>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</si>
  <si>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</si>
  <si>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</si>
  <si>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</si>
  <si>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</si>
  <si>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</si>
  <si>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</si>
  <si>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</si>
  <si>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</si>
  <si>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</si>
  <si>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</si>
  <si>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</si>
  <si>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</si>
  <si>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</si>
  <si>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</si>
  <si>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</si>
  <si>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</si>
  <si>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</si>
  <si>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</si>
  <si>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</si>
  <si>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</si>
  <si>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</si>
  <si>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</si>
  <si>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</si>
  <si>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</si>
  <si>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</si>
  <si>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</si>
  <si>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</si>
  <si>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</si>
  <si>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</si>
  <si>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</si>
  <si>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</si>
  <si>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</si>
  <si>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</si>
  <si>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</si>
  <si>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</si>
  <si>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</si>
  <si>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</si>
  <si>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</si>
  <si>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</si>
  <si>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</si>
  <si>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</si>
  <si>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</si>
  <si>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</si>
  <si>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</si>
  <si>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</si>
  <si>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</si>
  <si>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</si>
  <si>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</si>
  <si>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</si>
  <si>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</si>
  <si>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</si>
  <si>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</si>
  <si>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</si>
  <si>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</si>
  <si>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</si>
  <si>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</si>
  <si>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</si>
  <si>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</si>
  <si>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</si>
  <si>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</si>
  <si>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</si>
  <si>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</si>
  <si>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</si>
  <si>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</si>
  <si>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</si>
  <si>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</si>
  <si>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</si>
  <si>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</si>
  <si>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</si>
  <si>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</si>
  <si>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</si>
  <si>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</si>
  <si>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</si>
  <si>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</si>
  <si>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</si>
  <si>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</si>
  <si>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</si>
  <si>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</si>
  <si>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</si>
  <si>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</si>
  <si>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</si>
  <si>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</si>
  <si>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</si>
  <si>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</si>
  <si>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</si>
  <si>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</si>
  <si>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</si>
  <si>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</si>
  <si>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</si>
  <si>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</si>
  <si>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</si>
  <si>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</si>
  <si>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</si>
  <si>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</si>
  <si>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</si>
  <si>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</si>
  <si>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</si>
  <si>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</si>
  <si>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</si>
  <si>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</si>
  <si>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</si>
  <si>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</si>
  <si>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</si>
  <si>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</si>
  <si>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</si>
  <si>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</si>
  <si>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</si>
  <si>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</si>
  <si>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</si>
  <si>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</si>
  <si>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</si>
  <si>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</si>
  <si>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</si>
  <si>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</si>
  <si>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</si>
  <si>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</si>
  <si>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</si>
  <si>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</si>
  <si>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</si>
  <si>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</si>
  <si>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</si>
  <si>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</si>
  <si>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</si>
  <si>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</si>
  <si>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</si>
  <si>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</si>
  <si>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</si>
  <si>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</si>
  <si>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</si>
  <si>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</si>
  <si>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</si>
  <si>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</si>
  <si>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</si>
  <si>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</si>
  <si>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</si>
  <si>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</si>
  <si>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</si>
  <si>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</si>
  <si>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</si>
  <si>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</si>
  <si>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</si>
  <si>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</si>
  <si>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</si>
  <si>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</si>
  <si>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</si>
  <si>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</si>
  <si>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</si>
  <si>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</si>
  <si>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</si>
  <si>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</si>
  <si>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</si>
  <si>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</si>
  <si>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</si>
  <si>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</si>
  <si>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</si>
  <si>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</si>
  <si>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</si>
  <si>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</si>
  <si>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</si>
  <si>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</si>
  <si>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</si>
  <si>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</si>
  <si>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</si>
  <si>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</si>
  <si>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</si>
  <si>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</si>
  <si>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</si>
  <si>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</si>
  <si>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</si>
  <si>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</si>
  <si>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</si>
  <si>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</si>
  <si>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</si>
  <si>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</si>
  <si>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</si>
  <si>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</si>
  <si>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</si>
  <si>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</si>
  <si>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</si>
  <si>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</si>
  <si>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</si>
  <si>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</si>
  <si>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</si>
  <si>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</si>
  <si>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</si>
  <si>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</si>
  <si>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</si>
  <si>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</si>
  <si>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</si>
  <si>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</si>
  <si>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</si>
  <si>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</si>
  <si>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</si>
  <si>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</si>
  <si>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</si>
  <si>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</si>
  <si>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</si>
  <si>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</si>
  <si>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</si>
  <si>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</si>
  <si>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</si>
  <si>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</si>
  <si>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</si>
  <si>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</si>
  <si>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</si>
  <si>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</si>
  <si>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</si>
  <si>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</si>
  <si>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</si>
  <si>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</si>
  <si>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</si>
  <si>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</si>
  <si>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</si>
  <si>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</si>
  <si>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</si>
  <si>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</si>
  <si>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</si>
  <si>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</si>
  <si>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</si>
  <si>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</si>
  <si>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</si>
  <si>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</si>
  <si>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</si>
  <si>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</si>
  <si>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</si>
  <si>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</si>
  <si>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</si>
  <si>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</si>
  <si>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</si>
  <si>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</si>
  <si>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</si>
  <si>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</si>
  <si>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</si>
  <si>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</si>
  <si>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</si>
  <si>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</si>
  <si>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</si>
  <si>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</si>
  <si>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</si>
  <si>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</si>
  <si>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</si>
  <si>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</si>
  <si>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</si>
  <si>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</si>
  <si>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</si>
  <si>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</si>
  <si>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</si>
  <si>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</si>
  <si>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</si>
  <si>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</si>
  <si>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</si>
  <si>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</si>
  <si>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</si>
  <si>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</si>
  <si>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</si>
  <si>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</si>
  <si>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</si>
  <si>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</si>
  <si>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</si>
  <si>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</si>
  <si>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</si>
  <si>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</si>
  <si>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</si>
  <si>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</si>
  <si>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</si>
  <si>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</si>
  <si>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</si>
  <si>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</si>
  <si>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</si>
  <si>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</si>
  <si>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</si>
  <si>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</si>
  <si>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</si>
  <si>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</si>
  <si>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</si>
  <si>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</si>
  <si>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</si>
  <si>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</si>
  <si>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</si>
  <si>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</si>
  <si>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</si>
  <si>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</si>
  <si>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</si>
  <si>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</si>
  <si>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</si>
  <si>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</si>
  <si>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</si>
  <si>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</si>
  <si>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</si>
  <si>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</si>
  <si>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</si>
  <si>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</si>
  <si>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</si>
  <si>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</si>
  <si>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</si>
  <si>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</si>
  <si>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</si>
  <si>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</si>
  <si>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</si>
  <si>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</si>
  <si>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</si>
  <si>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</si>
  <si>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</si>
  <si>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</si>
  <si>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</si>
  <si>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</si>
  <si>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</si>
  <si>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</si>
  <si>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</si>
  <si>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</si>
  <si>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</si>
  <si>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</si>
  <si>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</si>
  <si>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</si>
  <si>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</si>
  <si>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</si>
  <si>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</si>
  <si>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</si>
  <si>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</si>
  <si>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</si>
  <si>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</si>
  <si>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</si>
  <si>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</si>
  <si>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</si>
  <si>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</si>
  <si>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</si>
  <si>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</si>
  <si>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</si>
  <si>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</si>
  <si>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</si>
  <si>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</si>
  <si>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</si>
  <si>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</si>
  <si>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</si>
  <si>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</si>
  <si>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</si>
  <si>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</si>
  <si>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</si>
  <si>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</si>
  <si>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</si>
  <si>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</si>
  <si>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</si>
  <si>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</si>
  <si>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</si>
  <si>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</si>
  <si>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</si>
  <si>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</si>
  <si>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</si>
  <si>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</si>
  <si>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</si>
  <si>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</si>
  <si>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</si>
  <si>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</si>
  <si>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</si>
  <si>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</si>
  <si>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</si>
  <si>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</si>
  <si>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</si>
  <si>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</si>
  <si>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</si>
  <si>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</si>
  <si>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</si>
  <si>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</si>
  <si>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</si>
  <si>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</si>
  <si>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</si>
  <si>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</si>
  <si>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</si>
  <si>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</si>
  <si>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</si>
  <si>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</si>
  <si>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</si>
  <si>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</si>
  <si>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</si>
  <si>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</si>
  <si>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</si>
  <si>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</si>
  <si>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</si>
  <si>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</si>
  <si>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</si>
  <si>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</si>
  <si>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</si>
  <si>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</si>
  <si>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</si>
  <si>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</si>
  <si>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</si>
  <si>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</si>
  <si>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</si>
  <si>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</si>
  <si>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</si>
  <si>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</si>
  <si>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</si>
  <si>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</si>
  <si>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</si>
  <si>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</si>
  <si>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</si>
  <si>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</si>
  <si>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</si>
  <si>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</si>
  <si>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</si>
  <si>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</si>
  <si>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</si>
  <si>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</si>
  <si>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</si>
  <si>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</si>
  <si>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</si>
  <si>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</si>
  <si>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</si>
  <si>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</si>
  <si>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</si>
  <si>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</si>
  <si>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</si>
  <si>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</si>
  <si>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</si>
  <si>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</si>
  <si>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</si>
  <si>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</si>
  <si>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</si>
  <si>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</si>
  <si>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</si>
  <si>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</si>
  <si>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</si>
  <si>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</si>
  <si>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</si>
  <si>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</si>
  <si>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</si>
  <si>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</si>
  <si>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</si>
  <si>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</si>
  <si>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</si>
  <si>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</si>
  <si>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</si>
  <si>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</si>
  <si>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</si>
  <si>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</si>
  <si>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</si>
  <si>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</si>
  <si>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</si>
  <si>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</si>
  <si>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</si>
  <si>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</si>
  <si>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</si>
  <si>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</si>
  <si>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</si>
  <si>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</si>
  <si>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</si>
  <si>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</si>
  <si>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</si>
  <si>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</si>
  <si>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</si>
  <si>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</si>
  <si>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</si>
  <si>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</si>
  <si>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</si>
  <si>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</si>
  <si>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</si>
  <si>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</si>
  <si>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</si>
  <si>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</si>
  <si>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</si>
  <si>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</si>
  <si>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</si>
  <si>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</si>
  <si>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</si>
  <si>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</si>
  <si>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</si>
  <si>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</si>
  <si>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</si>
  <si>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</si>
  <si>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</si>
  <si>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</si>
  <si>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</si>
  <si>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</si>
  <si>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</si>
  <si>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</si>
  <si>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</si>
  <si>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</si>
  <si>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</si>
  <si>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</si>
  <si>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</si>
  <si>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</si>
  <si>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</si>
  <si>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</si>
  <si>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</si>
  <si>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</si>
  <si>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</si>
  <si>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</si>
  <si>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</si>
  <si>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</si>
  <si>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</si>
  <si>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</si>
  <si>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</si>
  <si>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</si>
  <si>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</si>
  <si>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</si>
  <si>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</si>
  <si>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</si>
  <si>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</si>
  <si>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</si>
  <si>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</si>
  <si>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</si>
  <si>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</si>
  <si>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</si>
  <si>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</si>
  <si>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</si>
  <si>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</si>
  <si>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</si>
  <si>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</si>
  <si>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</si>
  <si>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</si>
  <si>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</si>
  <si>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</si>
  <si>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</si>
  <si>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</si>
  <si>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</si>
  <si>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</si>
  <si>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</si>
  <si>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</si>
  <si>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</si>
  <si>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</si>
  <si>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</si>
  <si>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</si>
  <si>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</si>
  <si>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</si>
  <si>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</si>
  <si>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</si>
  <si>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</si>
  <si>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</si>
  <si>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</si>
  <si>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</si>
  <si>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</si>
  <si>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</si>
  <si>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</si>
  <si>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</si>
  <si>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</si>
  <si>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</si>
  <si>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</si>
  <si>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</si>
  <si>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</si>
  <si>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</si>
  <si>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</si>
  <si>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</si>
  <si>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</si>
  <si>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</si>
  <si>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</si>
  <si>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</si>
  <si>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</si>
  <si>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</si>
  <si>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</si>
  <si>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</si>
  <si>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</si>
  <si>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</si>
  <si>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</si>
  <si>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</si>
  <si>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</si>
  <si>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</si>
  <si>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</si>
  <si>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</si>
  <si>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</si>
  <si>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</si>
  <si>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</si>
  <si>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</si>
  <si>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</si>
  <si>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</si>
  <si>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</si>
  <si>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</si>
  <si>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</si>
  <si>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</si>
  <si>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</si>
  <si>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</si>
  <si>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</si>
  <si>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</si>
  <si>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</si>
  <si>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</si>
  <si>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</si>
  <si>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</si>
  <si>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</si>
  <si>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</si>
  <si>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</si>
  <si>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</si>
  <si>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</si>
  <si>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</si>
  <si>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</si>
  <si>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</si>
  <si>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</si>
  <si>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</si>
  <si>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</si>
  <si>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</si>
  <si>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</si>
  <si>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</si>
  <si>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</si>
  <si>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</si>
  <si>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</si>
  <si>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</si>
  <si>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</si>
  <si>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</si>
  <si>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</si>
  <si>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</si>
  <si>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</si>
  <si>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</si>
  <si>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</si>
  <si>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</si>
  <si>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</si>
  <si>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</si>
  <si>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</si>
  <si>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</si>
  <si>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</si>
  <si>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</si>
  <si>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</si>
  <si>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</si>
  <si>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</si>
  <si>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</si>
  <si>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</si>
  <si>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</si>
  <si>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</si>
  <si>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</si>
  <si>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</si>
  <si>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</si>
  <si>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</si>
  <si>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</si>
  <si>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</si>
  <si>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</si>
  <si>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</si>
  <si>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</si>
  <si>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</si>
  <si>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</si>
  <si>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</si>
  <si>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</si>
  <si>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</si>
  <si>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</si>
  <si>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</si>
  <si>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</si>
  <si>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</si>
  <si>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</si>
  <si>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</si>
  <si>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</si>
  <si>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</si>
  <si>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</si>
  <si>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</si>
  <si>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</si>
  <si>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</si>
  <si>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</si>
  <si>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</si>
  <si>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</si>
  <si>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</si>
  <si>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</si>
  <si>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</si>
  <si>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</si>
  <si>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</si>
  <si>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</si>
  <si>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</si>
  <si>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</si>
  <si>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</si>
  <si>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</si>
  <si>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</si>
  <si>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</si>
  <si>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</si>
  <si>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</si>
  <si>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</si>
  <si>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</si>
  <si>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</si>
  <si>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</si>
  <si>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</si>
  <si>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</si>
  <si>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</si>
  <si>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</si>
  <si>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</si>
  <si>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</si>
  <si>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</si>
  <si>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</si>
  <si>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</si>
  <si>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</si>
  <si>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</si>
  <si>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</si>
  <si>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</si>
  <si>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</si>
  <si>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</si>
  <si>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</si>
  <si>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</si>
  <si>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</si>
  <si>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</si>
  <si>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</si>
  <si>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</si>
  <si>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</si>
  <si>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</si>
  <si>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</si>
  <si>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</si>
  <si>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</si>
  <si>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</si>
  <si>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</si>
  <si>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</si>
  <si>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</si>
  <si>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</si>
  <si>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</si>
  <si>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</si>
  <si>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</si>
  <si>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</si>
  <si>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</si>
  <si>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</si>
  <si>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</si>
  <si>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</si>
  <si>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</si>
  <si>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</si>
  <si>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</si>
  <si>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</si>
  <si>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</si>
  <si>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</si>
  <si>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</si>
  <si>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</si>
  <si>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</si>
  <si>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</si>
  <si>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</si>
  <si>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</si>
  <si>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</si>
  <si>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</si>
  <si>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</si>
  <si>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</si>
  <si>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</si>
  <si>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</si>
  <si>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</si>
  <si>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</si>
  <si>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</si>
  <si>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</si>
  <si>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</si>
  <si>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</si>
  <si>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</si>
  <si>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</si>
  <si>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</si>
  <si>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</si>
  <si>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</si>
  <si>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</si>
  <si>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</si>
  <si>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</si>
  <si>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</si>
  <si>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</si>
  <si>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</si>
  <si>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</si>
  <si>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</si>
  <si>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</si>
  <si>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</si>
  <si>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</si>
  <si>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</si>
  <si>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</si>
  <si>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</si>
  <si>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</si>
  <si>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</si>
  <si>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</si>
  <si>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</si>
  <si>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</si>
  <si>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</si>
  <si>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</si>
  <si>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</si>
  <si>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</si>
  <si>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</si>
  <si>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</si>
  <si>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</si>
  <si>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</si>
  <si>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</si>
  <si>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</si>
  <si>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</si>
  <si>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</si>
  <si>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</si>
  <si>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</si>
  <si>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</si>
  <si>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</si>
  <si>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</si>
  <si>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</si>
  <si>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</si>
  <si>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</si>
  <si>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</si>
  <si>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</si>
  <si>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</si>
  <si>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</si>
  <si>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</si>
  <si>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</si>
  <si>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</si>
  <si>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</si>
  <si>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</si>
  <si>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</si>
  <si>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</si>
  <si>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</si>
  <si>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</si>
  <si>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</si>
  <si>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</si>
  <si>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</si>
  <si>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</si>
  <si>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</si>
  <si>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</si>
  <si>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</si>
  <si>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</si>
  <si>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</si>
  <si>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</si>
  <si>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</si>
  <si>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</si>
  <si>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</si>
  <si>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</si>
  <si>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</si>
  <si>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</si>
  <si>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</si>
  <si>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</si>
  <si>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</si>
  <si>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</si>
  <si>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</si>
  <si>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</si>
  <si>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</si>
  <si>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</si>
  <si>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</si>
  <si>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</si>
  <si>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</si>
  <si>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</si>
  <si>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</si>
  <si>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</si>
  <si>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</si>
  <si>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</si>
  <si>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</si>
  <si>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</si>
  <si>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</si>
  <si>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</si>
  <si>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</si>
  <si>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</si>
  <si>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</si>
  <si>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</si>
  <si>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</si>
  <si>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</si>
  <si>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</si>
  <si>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</si>
  <si>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</si>
  <si>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</si>
  <si>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</si>
  <si>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</si>
  <si>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</si>
  <si>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</si>
  <si>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</si>
  <si>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</si>
  <si>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</si>
  <si>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</si>
  <si>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</si>
  <si>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</si>
  <si>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</si>
  <si>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</si>
  <si>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</si>
  <si>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</si>
  <si>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</si>
  <si>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</si>
  <si>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</si>
  <si>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</si>
  <si>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</si>
  <si>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</si>
  <si>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</si>
  <si>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</si>
  <si>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</si>
  <si>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</si>
  <si>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</si>
  <si>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</si>
  <si>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</si>
  <si>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</si>
  <si>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</si>
  <si>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</si>
  <si>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</si>
  <si>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</si>
  <si>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</si>
  <si>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</si>
  <si>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</si>
  <si>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</si>
  <si>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</si>
  <si>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</si>
  <si>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</si>
  <si>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</si>
  <si>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</si>
  <si>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</si>
  <si>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</si>
  <si>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</si>
  <si>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</si>
  <si>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</si>
  <si>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</si>
  <si>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</si>
  <si>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</si>
  <si>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</si>
  <si>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</si>
  <si>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</si>
  <si>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</si>
  <si>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</si>
  <si>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</si>
  <si>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</si>
  <si>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</si>
  <si>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</si>
  <si>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</si>
  <si>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</si>
  <si>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</si>
  <si>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</si>
  <si>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</si>
  <si>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</si>
  <si>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</si>
  <si>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</si>
  <si>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</si>
  <si>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</si>
  <si>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</si>
  <si>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</si>
  <si>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</si>
  <si>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</si>
  <si>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</si>
  <si>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</si>
  <si>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</si>
  <si>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</si>
  <si>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</si>
  <si>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</si>
  <si>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</si>
  <si>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</si>
  <si>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</si>
  <si>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</si>
  <si>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</si>
  <si>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</si>
  <si>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</si>
  <si>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</si>
  <si>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</si>
  <si>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</si>
  <si>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</si>
  <si>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</si>
  <si>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</si>
  <si>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</si>
  <si>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</si>
  <si>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</si>
  <si>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</si>
  <si>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</si>
  <si>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</si>
  <si>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</si>
  <si>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</si>
  <si>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</si>
  <si>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</si>
  <si>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</si>
  <si>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</si>
  <si>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</si>
  <si>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</si>
  <si>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</si>
  <si>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</si>
  <si>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</si>
  <si>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</si>
  <si>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</si>
  <si>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</si>
  <si>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</si>
  <si>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</si>
  <si>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</si>
  <si>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</si>
  <si>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</si>
  <si>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</si>
  <si>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</si>
  <si>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</si>
  <si>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</si>
  <si>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</si>
  <si>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</si>
  <si>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</si>
  <si>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</si>
  <si>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</si>
  <si>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</si>
  <si>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</si>
  <si>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</si>
  <si>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</si>
  <si>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</si>
  <si>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</si>
  <si>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</si>
  <si>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</si>
  <si>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</si>
  <si>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</si>
  <si>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</si>
  <si>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</si>
  <si>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</si>
  <si>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</si>
  <si>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</si>
  <si>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</si>
  <si>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</si>
  <si>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</si>
  <si>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</si>
  <si>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</si>
  <si>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</si>
  <si>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</si>
  <si>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</si>
  <si>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</si>
  <si>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</si>
  <si>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</si>
  <si>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</si>
  <si>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</si>
  <si>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</si>
  <si>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</si>
  <si>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</si>
  <si>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</si>
  <si>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</si>
  <si>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</si>
  <si>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</si>
  <si>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</si>
  <si>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</si>
  <si>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</si>
  <si>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</si>
  <si>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</si>
  <si>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</si>
  <si>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</si>
  <si>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</si>
  <si>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</si>
  <si>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</si>
  <si>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</si>
  <si>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</si>
  <si>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</si>
  <si>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</si>
  <si>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</si>
  <si>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</si>
  <si>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</si>
  <si>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</si>
  <si>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</si>
  <si>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</si>
  <si>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</si>
  <si>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</si>
  <si>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</si>
  <si>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</si>
  <si>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</si>
  <si>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</si>
  <si>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</si>
  <si>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</si>
  <si>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</si>
  <si>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</si>
  <si>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</si>
  <si>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</si>
  <si>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</si>
  <si>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</si>
  <si>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</si>
  <si>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</si>
  <si>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</si>
  <si>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</si>
  <si>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</si>
  <si>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</si>
  <si>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</si>
  <si>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</si>
  <si>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</si>
  <si>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</si>
  <si>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</si>
  <si>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</si>
  <si>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</si>
  <si>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</si>
  <si>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</si>
  <si>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</si>
  <si>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</si>
  <si>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</si>
  <si>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</si>
  <si>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</si>
  <si>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</si>
  <si>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</si>
  <si>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</si>
  <si>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</si>
  <si>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</si>
  <si>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</si>
  <si>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</si>
  <si>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</si>
  <si>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</si>
  <si>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</si>
  <si>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</si>
  <si>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</si>
  <si>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</si>
  <si>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</si>
  <si>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</si>
  <si>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</si>
  <si>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</si>
  <si>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</si>
  <si>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</si>
  <si>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</si>
  <si>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</si>
  <si>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</si>
  <si>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</si>
  <si>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</si>
  <si>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</si>
  <si>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</si>
  <si>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</si>
  <si>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</si>
  <si>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</si>
  <si>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</si>
  <si>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</si>
  <si>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</si>
  <si>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</si>
  <si>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</si>
  <si>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</si>
  <si>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</si>
  <si>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</si>
  <si>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</si>
  <si>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</si>
  <si>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</si>
  <si>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</si>
  <si>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</si>
  <si>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</si>
  <si>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</si>
  <si>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</si>
  <si>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</si>
  <si>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</si>
  <si>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</si>
  <si>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</si>
  <si>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</si>
  <si>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</si>
  <si>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</si>
  <si>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</si>
  <si>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</si>
  <si>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</si>
  <si>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</si>
  <si>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</si>
  <si>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</si>
  <si>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</si>
  <si>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</si>
  <si>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</si>
  <si>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</si>
  <si>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</si>
  <si>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</si>
  <si>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</si>
  <si>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</si>
  <si>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</si>
  <si>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</si>
  <si>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</si>
  <si>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</si>
  <si>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</si>
  <si>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</si>
  <si>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</si>
  <si>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</si>
  <si>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</si>
  <si>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</si>
  <si>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</si>
  <si>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</si>
  <si>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</si>
  <si>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</si>
  <si>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</si>
  <si>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</si>
  <si>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</si>
  <si>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</si>
  <si>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</si>
  <si>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</si>
  <si>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</si>
  <si>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</si>
  <si>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</si>
  <si>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</si>
  <si>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</si>
  <si>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</si>
  <si>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</si>
  <si>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</si>
  <si>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</si>
  <si>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</si>
  <si>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</si>
  <si>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</si>
  <si>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</si>
  <si>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</si>
  <si>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</si>
  <si>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</si>
  <si>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</si>
  <si>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</si>
  <si>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</si>
  <si>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</si>
  <si>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</si>
  <si>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</si>
  <si>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</si>
  <si>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</si>
  <si>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</si>
  <si>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</si>
  <si>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</si>
  <si>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</si>
  <si>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</si>
  <si>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</si>
  <si>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</si>
  <si>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</si>
  <si>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</si>
  <si>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</si>
  <si>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</si>
  <si>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</si>
  <si>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</si>
  <si>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</si>
  <si>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</si>
  <si>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</si>
  <si>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</si>
  <si>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</si>
  <si>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</si>
  <si>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</si>
  <si>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</si>
  <si>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</si>
  <si>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</si>
  <si>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</si>
  <si>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</si>
  <si>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</si>
  <si>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</si>
  <si>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</si>
  <si>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</si>
  <si>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</si>
  <si>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</si>
  <si>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</si>
  <si>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</si>
  <si>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</si>
  <si>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</si>
  <si>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</si>
  <si>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</si>
  <si>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</si>
  <si>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</si>
  <si>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</si>
  <si>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</si>
  <si>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</si>
  <si>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</si>
  <si>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</si>
  <si>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</si>
  <si>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</si>
  <si>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</si>
  <si>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</si>
  <si>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</si>
  <si>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</si>
  <si>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</si>
  <si>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</si>
  <si>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</si>
  <si>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</si>
  <si>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</si>
  <si>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</si>
  <si>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</si>
  <si>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</si>
  <si>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</si>
  <si>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</si>
  <si>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</si>
  <si>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</si>
  <si>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</si>
  <si>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</si>
  <si>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</si>
  <si>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</si>
  <si>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</si>
  <si>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</si>
  <si>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</si>
  <si>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</si>
  <si>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</si>
  <si>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</si>
  <si>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</si>
  <si>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</si>
  <si>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</si>
  <si>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</si>
  <si>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</si>
  <si>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</si>
  <si>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</si>
  <si>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</si>
  <si>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</si>
  <si>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</si>
  <si>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</si>
  <si>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</si>
  <si>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</si>
  <si>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</si>
  <si>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</si>
  <si>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</si>
  <si>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</si>
  <si>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</si>
  <si>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</si>
  <si>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</si>
  <si>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</si>
  <si>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</si>
  <si>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</si>
  <si>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</si>
  <si>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</si>
  <si>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</si>
  <si>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</si>
  <si>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</si>
  <si>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</si>
  <si>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</si>
  <si>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</si>
  <si>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</si>
  <si>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</si>
  <si>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</si>
  <si>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</si>
  <si>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</si>
  <si>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</si>
  <si>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</si>
  <si>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</si>
  <si>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</si>
  <si>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</si>
  <si>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</si>
  <si>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</si>
  <si>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</si>
  <si>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</si>
  <si>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</si>
  <si>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</si>
  <si>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</si>
  <si>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</si>
  <si>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</si>
  <si>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</si>
  <si>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</si>
  <si>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</si>
  <si>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</si>
  <si>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</si>
  <si>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</si>
  <si>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</si>
  <si>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</si>
  <si>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</si>
  <si>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</si>
  <si>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</si>
  <si>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</si>
  <si>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</si>
  <si>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</si>
  <si>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</si>
  <si>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</si>
  <si>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</si>
  <si>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</si>
  <si>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</si>
  <si>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</si>
  <si>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</si>
  <si>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</si>
  <si>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</si>
  <si>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</si>
  <si>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</si>
  <si>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</si>
  <si>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</si>
  <si>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</si>
  <si>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</si>
  <si>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</si>
  <si>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</si>
  <si>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</si>
  <si>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</si>
  <si>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</si>
  <si>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</si>
  <si>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</si>
  <si>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</si>
  <si>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</si>
  <si>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</si>
  <si>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</si>
  <si>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</si>
  <si>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</si>
  <si>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</si>
  <si>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</si>
  <si>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</si>
  <si>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</si>
  <si>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</si>
  <si>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</si>
  <si>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</si>
  <si>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</si>
  <si>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</si>
  <si>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</si>
  <si>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</si>
  <si>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</si>
  <si>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</si>
  <si>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</si>
  <si>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</si>
  <si>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</si>
  <si>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</si>
  <si>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</si>
  <si>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</si>
  <si>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</si>
  <si>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</si>
  <si>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</si>
  <si>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</si>
  <si>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</si>
  <si>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</si>
  <si>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</si>
  <si>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</si>
  <si>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</si>
  <si>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</si>
  <si>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</si>
  <si>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</si>
  <si>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</si>
  <si>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</si>
  <si>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</si>
  <si>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</si>
  <si>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</si>
  <si>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</si>
  <si>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</si>
  <si>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</si>
  <si>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</si>
  <si>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</si>
  <si>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</si>
  <si>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</si>
  <si>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</si>
  <si>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</si>
  <si>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</si>
  <si>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</si>
  <si>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</si>
  <si>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</si>
  <si>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</si>
  <si>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</si>
  <si>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</si>
  <si>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</si>
  <si>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</si>
  <si>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</si>
  <si>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</si>
  <si>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</si>
  <si>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</si>
  <si>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</si>
  <si>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</si>
  <si>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</si>
  <si>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</si>
  <si>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</si>
  <si>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</si>
  <si>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</si>
  <si>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</si>
  <si>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</si>
  <si>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</si>
  <si>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</si>
  <si>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</si>
  <si>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</si>
  <si>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</si>
  <si>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</si>
  <si>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</si>
  <si>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</si>
  <si>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</si>
  <si>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</si>
  <si>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</si>
  <si>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</si>
  <si>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</si>
  <si>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</si>
  <si>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</si>
  <si>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</si>
  <si>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</si>
  <si>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</si>
  <si>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</si>
  <si>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</si>
  <si>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</si>
  <si>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</si>
  <si>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</si>
  <si>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</si>
  <si>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</si>
  <si>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</si>
  <si>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</si>
  <si>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</si>
  <si>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</si>
  <si>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</si>
  <si>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</si>
  <si>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</si>
  <si>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</si>
  <si>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</si>
  <si>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</si>
  <si>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</si>
  <si>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</si>
  <si>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</si>
  <si>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</si>
  <si>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</si>
  <si>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</si>
  <si>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</si>
  <si>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</si>
  <si>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</si>
  <si>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</si>
  <si>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</si>
  <si>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</si>
  <si>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</si>
  <si>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</si>
  <si>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</si>
  <si>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</si>
  <si>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</si>
  <si>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</si>
  <si>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</si>
  <si>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</si>
  <si>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</si>
  <si>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</si>
  <si>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</si>
  <si>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</si>
  <si>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</si>
  <si>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</si>
  <si>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</si>
  <si>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</si>
  <si>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</si>
  <si>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</si>
  <si>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</si>
  <si>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</si>
  <si>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</si>
  <si>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</si>
  <si>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</si>
  <si>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</si>
  <si>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</si>
  <si>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</si>
  <si>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</si>
  <si>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</si>
  <si>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</si>
  <si>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</si>
  <si>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</si>
  <si>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</si>
  <si>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</si>
  <si>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</si>
  <si>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</si>
  <si>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</si>
  <si>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</si>
  <si>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</si>
  <si>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</si>
  <si>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</si>
  <si>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</si>
  <si>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</si>
  <si>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</si>
  <si>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</si>
  <si>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</si>
  <si>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</si>
  <si>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</si>
  <si>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</si>
  <si>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</si>
  <si>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</si>
  <si>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</si>
  <si>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</si>
  <si>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</si>
  <si>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</si>
  <si>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</si>
  <si>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</si>
  <si>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</si>
  <si>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</si>
  <si>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</si>
  <si>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</si>
  <si>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</si>
  <si>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</si>
  <si>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</si>
  <si>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</si>
  <si>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</si>
  <si>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</si>
  <si>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</si>
  <si>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</si>
  <si>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</si>
  <si>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</si>
  <si>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</si>
  <si>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</si>
  <si>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</si>
  <si>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</si>
  <si>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</si>
  <si>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</si>
  <si>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</si>
  <si>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</si>
  <si>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</si>
  <si>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</si>
  <si>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</si>
  <si>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</si>
  <si>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</si>
  <si>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</si>
  <si>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</si>
  <si>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</si>
  <si>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</si>
  <si>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</si>
  <si>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</si>
  <si>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</si>
  <si>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</si>
  <si>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</si>
  <si>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</si>
  <si>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</si>
  <si>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</si>
  <si>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</si>
  <si>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</si>
  <si>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</si>
  <si>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</si>
  <si>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</si>
  <si>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</si>
  <si>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</si>
  <si>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</si>
  <si>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</si>
  <si>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</si>
  <si>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</si>
  <si>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</si>
  <si>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</si>
  <si>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</si>
  <si>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</si>
  <si>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</si>
  <si>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</si>
  <si>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</si>
  <si>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</si>
  <si>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</si>
  <si>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</si>
  <si>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</si>
  <si>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</si>
  <si>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</si>
  <si>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</si>
  <si>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</si>
  <si>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</si>
  <si>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</si>
  <si>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</si>
  <si>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</si>
  <si>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</si>
  <si>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</si>
  <si>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</si>
  <si>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</si>
  <si>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</si>
  <si>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</si>
  <si>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</si>
  <si>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</si>
  <si>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</si>
  <si>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</si>
  <si>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</si>
  <si>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</si>
  <si>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</si>
  <si>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</si>
  <si>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</si>
  <si>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</si>
  <si>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</si>
  <si>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</si>
  <si>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</si>
  <si>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</si>
  <si>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</si>
  <si>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</si>
  <si>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</si>
  <si>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</si>
  <si>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</si>
  <si>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</si>
  <si>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</si>
  <si>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</si>
  <si>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</si>
  <si>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</si>
  <si>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</si>
  <si>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</si>
  <si>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</si>
  <si>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</si>
  <si>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</si>
  <si>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</si>
  <si>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</si>
  <si>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</si>
  <si>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</si>
  <si>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</si>
  <si>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</si>
  <si>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</si>
  <si>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</si>
  <si>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</si>
  <si>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</si>
  <si>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</si>
  <si>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</si>
  <si>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</si>
  <si>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</si>
  <si>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</si>
  <si>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</si>
  <si>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</si>
  <si>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</si>
  <si>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</si>
  <si>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</si>
  <si>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</si>
  <si>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</si>
  <si>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</si>
  <si>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</si>
  <si>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</si>
  <si>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</si>
  <si>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</si>
  <si>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</si>
  <si>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</si>
  <si>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</si>
  <si>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</si>
  <si>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</si>
  <si>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</si>
  <si>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</si>
  <si>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</si>
  <si>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</si>
  <si>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</si>
  <si>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</si>
  <si>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</si>
  <si>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</si>
  <si>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</si>
  <si>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</si>
  <si>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</si>
  <si>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</si>
  <si>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</si>
  <si>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</si>
  <si>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</si>
  <si>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</si>
  <si>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</si>
  <si>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</si>
  <si>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</si>
  <si>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</si>
  <si>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</si>
  <si>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</si>
  <si>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</si>
  <si>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</si>
  <si>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</si>
  <si>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</si>
  <si>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</si>
  <si>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</si>
  <si>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</si>
  <si>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</si>
  <si>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</si>
  <si>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</si>
  <si>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</si>
  <si>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</si>
  <si>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</si>
  <si>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</si>
  <si>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</si>
  <si>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</si>
  <si>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</si>
  <si>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</si>
  <si>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</si>
  <si>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</si>
  <si>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</si>
  <si>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</si>
  <si>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</si>
  <si>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</si>
  <si>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</si>
  <si>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</si>
  <si>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</si>
  <si>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</si>
  <si>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</si>
  <si>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</si>
  <si>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</si>
  <si>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</si>
  <si>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</si>
  <si>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</si>
  <si>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</si>
  <si>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</si>
  <si>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</si>
  <si>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</si>
  <si>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</si>
  <si>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</si>
  <si>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</si>
  <si>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</si>
  <si>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</si>
  <si>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</si>
  <si>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</si>
  <si>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</si>
  <si>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</si>
  <si>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</si>
  <si>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</si>
  <si>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</si>
  <si>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</si>
  <si>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</si>
  <si>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</si>
  <si>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</si>
  <si>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</si>
  <si>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</si>
  <si>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</si>
  <si>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</si>
  <si>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</si>
  <si>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</si>
  <si>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</si>
  <si>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</si>
  <si>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</si>
  <si>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</si>
  <si>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</si>
  <si>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</si>
  <si>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</si>
  <si>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</si>
  <si>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</si>
  <si>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</si>
  <si>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</si>
  <si>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</si>
  <si>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</si>
  <si>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</si>
  <si>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</si>
  <si>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</si>
  <si>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</si>
  <si>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</si>
  <si>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</si>
  <si>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</si>
  <si>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</si>
  <si>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</si>
  <si>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</si>
  <si>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</si>
  <si>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</si>
  <si>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</si>
  <si>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</si>
  <si>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</si>
  <si>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</si>
  <si>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</si>
  <si>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</si>
  <si>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</si>
  <si>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</si>
  <si>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</si>
  <si>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</si>
  <si>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</si>
  <si>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</si>
  <si>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</si>
  <si>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</si>
  <si>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</si>
  <si>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</si>
  <si>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</si>
  <si>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</si>
  <si>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</si>
  <si>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</si>
  <si>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</si>
  <si>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</si>
  <si>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</si>
  <si>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</si>
  <si>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</si>
  <si>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</si>
  <si>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</si>
  <si>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</si>
  <si>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</si>
  <si>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</si>
  <si>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</si>
  <si>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</si>
  <si>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</si>
  <si>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</si>
  <si>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</si>
  <si>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</si>
  <si>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</si>
  <si>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</si>
  <si>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</si>
  <si>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</si>
  <si>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</si>
  <si>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</si>
  <si>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</si>
  <si>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</si>
  <si>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</si>
  <si>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</si>
  <si>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</si>
  <si>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</si>
  <si>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</si>
  <si>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</si>
  <si>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</si>
  <si>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</si>
  <si>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</si>
  <si>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</si>
  <si>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</si>
  <si>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</si>
  <si>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</si>
  <si>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</si>
  <si>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</si>
  <si>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</si>
  <si>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</si>
  <si>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</si>
  <si>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</si>
  <si>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</si>
  <si>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</si>
  <si>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</si>
  <si>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</si>
  <si>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</si>
  <si>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</si>
  <si>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</si>
  <si>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</si>
  <si>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</si>
  <si>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</si>
  <si>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</si>
  <si>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</si>
  <si>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</si>
  <si>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</si>
  <si>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</si>
  <si>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</si>
  <si>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</si>
  <si>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</si>
  <si>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</si>
  <si>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</si>
  <si>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</si>
  <si>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</si>
  <si>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</si>
  <si>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</si>
  <si>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</si>
  <si>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</si>
  <si>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</si>
  <si>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</si>
  <si>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</si>
  <si>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</si>
  <si>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</si>
  <si>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</si>
  <si>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</si>
  <si>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</si>
  <si>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</si>
  <si>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</si>
  <si>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</si>
  <si>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</si>
  <si>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</si>
  <si>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</si>
  <si>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</si>
  <si>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</si>
  <si>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</si>
  <si>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</si>
  <si>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</si>
  <si>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</si>
  <si>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</si>
  <si>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</si>
  <si>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</si>
  <si>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</si>
  <si>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</si>
  <si>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</si>
  <si>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</si>
  <si>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</si>
  <si>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</si>
  <si>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</si>
  <si>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</si>
  <si>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</si>
  <si>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</si>
  <si>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</si>
  <si>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</si>
  <si>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</si>
  <si>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</si>
  <si>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</si>
  <si>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</si>
  <si>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</si>
  <si>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</si>
  <si>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</si>
  <si>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</si>
  <si>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</si>
  <si>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</si>
  <si>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</si>
  <si>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</si>
  <si>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</si>
  <si>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</si>
  <si>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</si>
  <si>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</si>
  <si>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</si>
  <si>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</si>
  <si>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</si>
  <si>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</si>
  <si>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</si>
  <si>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</si>
  <si>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</si>
  <si>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</si>
  <si>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</si>
  <si>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</si>
  <si>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</si>
  <si>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</si>
  <si>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</si>
  <si>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</si>
  <si>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</si>
  <si>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</si>
  <si>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</si>
  <si>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</si>
  <si>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</si>
  <si>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</si>
  <si>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</si>
  <si>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</si>
  <si>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</si>
  <si>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</si>
  <si>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</si>
  <si>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</si>
  <si>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</si>
  <si>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</si>
  <si>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</si>
  <si>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</si>
  <si>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</si>
  <si>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</si>
  <si>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</si>
  <si>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</si>
  <si>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</si>
  <si>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</si>
  <si>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</si>
  <si>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</si>
  <si>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</si>
  <si>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</si>
  <si>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</si>
  <si>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</si>
  <si>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</si>
  <si>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</si>
  <si>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</si>
  <si>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</si>
  <si>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</si>
  <si>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</si>
  <si>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</si>
  <si>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</si>
  <si>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</si>
  <si>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</si>
  <si>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</si>
  <si>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</si>
  <si>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</si>
  <si>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</si>
  <si>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</si>
  <si>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</si>
  <si>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</si>
  <si>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</si>
  <si>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</si>
  <si>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</si>
  <si>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</si>
  <si>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</si>
  <si>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</si>
  <si>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</si>
  <si>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</si>
  <si>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</si>
  <si>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</si>
  <si>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</si>
  <si>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</si>
  <si>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</si>
  <si>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</si>
  <si>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</si>
  <si>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</si>
  <si>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</si>
  <si>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</si>
  <si>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</si>
  <si>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</si>
  <si>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</si>
  <si>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</si>
  <si>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</si>
  <si>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</si>
  <si>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</si>
  <si>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</si>
  <si>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</si>
  <si>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</si>
  <si>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</si>
  <si>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</si>
  <si>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</si>
  <si>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</si>
  <si>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</si>
  <si>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</si>
  <si>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</si>
  <si>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</si>
  <si>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</si>
  <si>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</si>
  <si>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</si>
  <si>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</si>
  <si>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</si>
  <si>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</si>
  <si>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</si>
  <si>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</si>
  <si>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</si>
  <si>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</si>
  <si>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</si>
  <si>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</si>
  <si>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</si>
  <si>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</si>
  <si>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</si>
  <si>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</si>
  <si>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</si>
  <si>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</si>
  <si>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</si>
  <si>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</si>
  <si>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</si>
  <si>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</si>
  <si>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</si>
  <si>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</si>
  <si>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</si>
  <si>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</si>
  <si>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</si>
  <si>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</si>
  <si>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</si>
  <si>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</si>
  <si>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</si>
  <si>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</si>
  <si>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</si>
  <si>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</si>
  <si>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</si>
  <si>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</si>
  <si>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</si>
  <si>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</si>
  <si>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</si>
  <si>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</si>
  <si>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</si>
  <si>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</si>
  <si>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</si>
  <si>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</si>
  <si>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</si>
  <si>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</si>
  <si>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</si>
  <si>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</si>
  <si>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</si>
  <si>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</si>
  <si>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</si>
  <si>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</si>
  <si>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</si>
  <si>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</si>
  <si>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</si>
  <si>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</si>
  <si>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</si>
  <si>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</si>
  <si>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</si>
  <si>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</si>
  <si>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</si>
  <si>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</si>
  <si>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</si>
  <si>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</si>
  <si>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</si>
  <si>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</si>
  <si>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</si>
  <si>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</si>
  <si>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</si>
  <si>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</si>
  <si>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</si>
  <si>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</si>
  <si>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</si>
  <si>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</si>
  <si>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</si>
  <si>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</si>
  <si>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</si>
  <si>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</si>
  <si>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</si>
  <si>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</si>
  <si>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</si>
  <si>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</si>
  <si>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</si>
  <si>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</si>
  <si>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</si>
  <si>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</si>
  <si>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</si>
  <si>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</si>
  <si>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</si>
  <si>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</si>
  <si>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</si>
  <si>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</si>
  <si>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</si>
  <si>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</si>
  <si>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</si>
  <si>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</si>
  <si>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</si>
  <si>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</si>
  <si>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</si>
  <si>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</si>
  <si>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</si>
  <si>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</si>
  <si>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</si>
  <si>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</si>
  <si>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</si>
  <si>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</si>
  <si>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</si>
  <si>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</si>
  <si>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</si>
  <si>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</si>
  <si>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</si>
  <si>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</si>
  <si>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</si>
  <si>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</si>
  <si>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</si>
  <si>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</si>
  <si>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</si>
  <si>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</si>
  <si>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</si>
  <si>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</si>
  <si>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</si>
  <si>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</si>
  <si>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</si>
  <si>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</si>
  <si>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</si>
  <si>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</si>
  <si>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</si>
  <si>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</si>
  <si>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</si>
  <si>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</si>
  <si>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</si>
  <si>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</si>
  <si>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</si>
  <si>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</si>
  <si>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</si>
  <si>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</si>
  <si>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</si>
  <si>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</si>
  <si>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</si>
  <si>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</si>
  <si>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</si>
  <si>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</si>
  <si>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</si>
  <si>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</si>
  <si>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</si>
  <si>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</si>
  <si>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</si>
  <si>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</si>
  <si>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</si>
  <si>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</si>
  <si>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</si>
  <si>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</si>
  <si>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</si>
  <si>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</si>
  <si>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</si>
  <si>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</si>
  <si>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</si>
  <si>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</si>
  <si>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</si>
  <si>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</si>
  <si>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</si>
  <si>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</si>
  <si>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</si>
  <si>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</si>
  <si>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</si>
  <si>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</si>
  <si>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</si>
  <si>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</si>
  <si>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</si>
  <si>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</si>
  <si>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</si>
  <si>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</si>
  <si>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</si>
  <si>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</si>
  <si>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</si>
  <si>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</si>
  <si>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</si>
  <si>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</si>
  <si>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</si>
  <si>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</si>
  <si>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</si>
  <si>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</si>
  <si>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</si>
  <si>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</si>
  <si>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</si>
  <si>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</si>
  <si>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</si>
  <si>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</si>
  <si>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</si>
  <si>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</si>
  <si>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</si>
  <si>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</si>
  <si>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</si>
  <si>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</si>
  <si>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</si>
  <si>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</si>
  <si>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</si>
  <si>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</si>
  <si>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</si>
  <si>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</si>
  <si>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</si>
  <si>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</si>
  <si>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</si>
  <si>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</si>
  <si>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</si>
  <si>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</si>
  <si>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</si>
  <si>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</si>
  <si>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</si>
  <si>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</si>
  <si>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</si>
  <si>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</si>
  <si>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</si>
  <si>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</si>
  <si>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</si>
  <si>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</si>
  <si>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</si>
  <si>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</si>
  <si>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</si>
  <si>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</si>
  <si>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</si>
  <si>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</si>
  <si>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</si>
  <si>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</si>
  <si>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</si>
  <si>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</si>
  <si>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</si>
  <si>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</si>
  <si>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</si>
  <si>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</si>
  <si>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</si>
  <si>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</si>
  <si>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</si>
  <si>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</si>
  <si>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</si>
  <si>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</si>
  <si>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</si>
  <si>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</si>
  <si>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</si>
  <si>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</si>
  <si>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</si>
  <si>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</si>
  <si>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</si>
  <si>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</si>
  <si>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</si>
  <si>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</si>
  <si>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</si>
  <si>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</si>
  <si>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</si>
  <si>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</si>
  <si>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</si>
  <si>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</si>
  <si>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</si>
  <si>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</si>
  <si>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</si>
  <si>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</si>
  <si>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</si>
  <si>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</si>
  <si>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</si>
  <si>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</si>
  <si>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</si>
  <si>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</si>
  <si>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</si>
  <si>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</si>
  <si>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</si>
  <si>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</si>
  <si>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</si>
  <si>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</si>
  <si>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</si>
  <si>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</si>
  <si>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</si>
  <si>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</si>
  <si>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</si>
  <si>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</si>
  <si>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</si>
  <si>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</si>
  <si>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</si>
  <si>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</si>
  <si>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</si>
  <si>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</si>
  <si>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</si>
  <si>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</si>
  <si>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</si>
  <si>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</si>
  <si>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</si>
  <si>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</si>
  <si>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</si>
  <si>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</si>
  <si>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</si>
  <si>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</si>
  <si>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</si>
  <si>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</si>
  <si>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</si>
  <si>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</si>
  <si>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</si>
  <si>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</si>
  <si>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</si>
  <si>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</si>
  <si>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</si>
  <si>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</si>
  <si>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</si>
  <si>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</si>
  <si>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</si>
  <si>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</si>
  <si>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</si>
  <si>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</si>
  <si>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</si>
  <si>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</si>
  <si>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</si>
  <si>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</si>
  <si>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</si>
  <si>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</si>
  <si>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</si>
  <si>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</si>
  <si>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</si>
  <si>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</si>
  <si>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</si>
  <si>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</si>
  <si>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</si>
  <si>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</si>
  <si>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</si>
  <si>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</si>
  <si>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</si>
  <si>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</si>
  <si>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</si>
  <si>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</si>
  <si>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</si>
  <si>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</si>
  <si>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</si>
  <si>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</si>
  <si>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</si>
  <si>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</si>
  <si>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</si>
  <si>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</si>
  <si>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</si>
  <si>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</si>
  <si>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</si>
  <si>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</si>
  <si>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</si>
  <si>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</si>
  <si>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</si>
  <si>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</si>
  <si>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</si>
  <si>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</si>
  <si>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</si>
  <si>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</si>
  <si>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</si>
  <si>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</si>
  <si>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</si>
  <si>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</si>
  <si>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</si>
  <si>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</si>
  <si>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</si>
  <si>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</si>
  <si>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</si>
  <si>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</si>
  <si>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</si>
  <si>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</si>
  <si>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</si>
  <si>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</si>
  <si>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</si>
  <si>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</si>
  <si>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</si>
  <si>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</si>
  <si>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</si>
  <si>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</si>
  <si>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</si>
  <si>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</si>
  <si>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</si>
  <si>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</si>
  <si>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</si>
  <si>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</si>
  <si>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</si>
  <si>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</si>
  <si>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</si>
  <si>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</si>
  <si>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</si>
  <si>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</si>
  <si>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</si>
  <si>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</si>
  <si>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</si>
  <si>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</si>
  <si>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</si>
  <si>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</si>
  <si>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</si>
  <si>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</si>
  <si>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</si>
  <si>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</si>
  <si>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</si>
  <si>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</si>
  <si>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</si>
  <si>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</si>
  <si>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</si>
  <si>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</si>
  <si>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</si>
  <si>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</si>
  <si>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</si>
  <si>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</si>
  <si>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</si>
  <si>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</si>
  <si>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</si>
  <si>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</si>
  <si>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</si>
  <si>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</si>
  <si>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</si>
  <si>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</si>
  <si>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</si>
  <si>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</si>
  <si>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</si>
  <si>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</si>
  <si>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</si>
  <si>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</si>
  <si>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</si>
  <si>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</si>
  <si>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</si>
  <si>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</si>
  <si>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</si>
  <si>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</si>
  <si>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</si>
  <si>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</si>
  <si>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</si>
  <si>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</si>
  <si>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</si>
  <si>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</si>
  <si>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</si>
  <si>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</si>
  <si>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</si>
  <si>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</si>
  <si>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</si>
  <si>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</si>
  <si>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</si>
  <si>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</si>
  <si>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</si>
  <si>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</si>
  <si>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</si>
  <si>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</si>
  <si>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</si>
  <si>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</si>
  <si>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</si>
  <si>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</si>
  <si>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</si>
  <si>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</si>
  <si>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</si>
  <si>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</si>
  <si>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</si>
  <si>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</si>
  <si>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</si>
  <si>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</si>
  <si>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</si>
  <si>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</si>
  <si>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</si>
  <si>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</si>
  <si>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</si>
  <si>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</si>
  <si>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</si>
  <si>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</si>
  <si>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</si>
  <si>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</si>
  <si>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</si>
  <si>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</si>
  <si>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</si>
  <si>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</si>
  <si>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</si>
  <si>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</si>
  <si>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</si>
  <si>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</si>
  <si>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</si>
  <si>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</si>
  <si>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</si>
  <si>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</si>
  <si>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</si>
  <si>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</si>
  <si>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</si>
  <si>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</si>
  <si>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</si>
  <si>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</si>
  <si>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</si>
  <si>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</si>
  <si>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</si>
  <si>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</si>
  <si>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</si>
  <si>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</si>
  <si>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</si>
  <si>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</si>
  <si>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</si>
  <si>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</si>
  <si>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</si>
  <si>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</si>
  <si>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</si>
  <si>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</si>
  <si>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</si>
  <si>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</si>
  <si>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</si>
  <si>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</si>
  <si>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</si>
  <si>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</si>
  <si>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</si>
  <si>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</si>
  <si>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</si>
  <si>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</si>
  <si>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</si>
  <si>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</si>
  <si>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</si>
  <si>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</si>
  <si>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</si>
  <si>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</si>
  <si>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</si>
  <si>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</si>
  <si>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</si>
  <si>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</si>
  <si>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</si>
  <si>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</si>
  <si>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</si>
  <si>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</si>
  <si>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</si>
  <si>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</si>
  <si>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</si>
  <si>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</si>
  <si>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</si>
  <si>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</si>
  <si>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</si>
  <si>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</si>
  <si>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</si>
  <si>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</si>
  <si>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</si>
  <si>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</si>
  <si>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</si>
  <si>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</si>
  <si>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</si>
  <si>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</si>
  <si>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</si>
  <si>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</si>
  <si>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</si>
  <si>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</si>
  <si>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</si>
  <si>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</si>
  <si>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</si>
  <si>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</si>
  <si>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</si>
  <si>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</si>
  <si>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</si>
  <si>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</si>
  <si>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</si>
  <si>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</si>
  <si>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</si>
  <si>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</si>
  <si>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</si>
  <si>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</si>
  <si>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</si>
  <si>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</si>
  <si>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</si>
  <si>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</si>
  <si>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</si>
  <si>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</si>
  <si>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</si>
  <si>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</si>
  <si>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</si>
  <si>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</si>
  <si>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</si>
  <si>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</si>
  <si>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</si>
  <si>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</si>
  <si>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</si>
  <si>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</si>
  <si>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</si>
  <si>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</si>
  <si>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</si>
  <si>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</si>
  <si>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</si>
  <si>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</si>
  <si>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</si>
  <si>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</si>
  <si>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</si>
  <si>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</si>
  <si>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</si>
  <si>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</si>
  <si>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</si>
  <si>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</si>
  <si>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</si>
  <si>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</si>
  <si>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</si>
  <si>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</si>
  <si>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</si>
  <si>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</si>
  <si>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</si>
  <si>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</si>
  <si>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</si>
  <si>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</si>
  <si>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</si>
  <si>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</si>
  <si>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</si>
  <si>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</si>
  <si>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</si>
  <si>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</si>
  <si>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</si>
  <si>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</si>
  <si>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</si>
  <si>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</si>
  <si>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</si>
  <si>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</si>
  <si>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</si>
  <si>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</si>
  <si>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</si>
  <si>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</si>
  <si>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</si>
  <si>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</si>
  <si>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</si>
  <si>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</si>
  <si>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</si>
  <si>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</si>
  <si>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</si>
  <si>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</si>
  <si>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</si>
  <si>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</si>
  <si>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</si>
  <si>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</si>
  <si>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</si>
  <si>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</si>
  <si>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</si>
  <si>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</si>
  <si>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</si>
  <si>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</si>
  <si>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</si>
  <si>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</si>
  <si>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</si>
  <si>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</si>
  <si>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</si>
  <si>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</si>
  <si>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</si>
  <si>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</si>
  <si>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</si>
  <si>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</si>
  <si>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</si>
  <si>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</si>
  <si>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</si>
  <si>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</si>
  <si>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</si>
  <si>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</si>
  <si>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</si>
  <si>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</si>
  <si>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</si>
  <si>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</si>
  <si>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</si>
  <si>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</si>
  <si>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</si>
  <si>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</si>
  <si>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</si>
  <si>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</si>
  <si>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</si>
  <si>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</si>
  <si>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</si>
  <si>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</si>
  <si>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</si>
  <si>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</si>
  <si>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</si>
  <si>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</si>
  <si>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</si>
  <si>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</si>
  <si>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</si>
  <si>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</si>
  <si>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</si>
  <si>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</si>
  <si>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</si>
  <si>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</si>
  <si>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</si>
  <si>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</si>
  <si>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</si>
  <si>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</si>
  <si>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</si>
  <si>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</si>
  <si>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</si>
  <si>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</si>
  <si>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</si>
  <si>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</si>
  <si>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</si>
  <si>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</si>
  <si>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</si>
  <si>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</si>
  <si>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</si>
  <si>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</si>
  <si>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</si>
  <si>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</si>
  <si>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</si>
  <si>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</si>
  <si>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</si>
  <si>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</si>
  <si>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</si>
  <si>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</si>
  <si>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</si>
  <si>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</si>
  <si>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</si>
  <si>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</si>
  <si>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</si>
  <si>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</si>
  <si>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</si>
  <si>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</si>
  <si>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</si>
  <si>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</si>
  <si>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</si>
  <si>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</si>
  <si>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</si>
  <si>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</si>
  <si>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</si>
  <si>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</si>
  <si>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</si>
  <si>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</si>
  <si>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</si>
  <si>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</si>
  <si>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</si>
  <si>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</si>
  <si>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</si>
  <si>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</si>
  <si>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</si>
  <si>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</si>
  <si>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</si>
  <si>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</si>
  <si>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</si>
  <si>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</si>
  <si>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</si>
  <si>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</si>
  <si>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</si>
  <si>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</si>
  <si>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</si>
  <si>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</si>
  <si>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</si>
  <si>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</si>
  <si>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</si>
  <si>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</si>
  <si>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</si>
  <si>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</si>
  <si>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</si>
  <si>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</si>
  <si>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</si>
  <si>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</si>
  <si>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</si>
  <si>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</si>
  <si>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</si>
  <si>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</si>
  <si>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</si>
  <si>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</si>
  <si>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</si>
  <si>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</si>
  <si>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</si>
  <si>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</si>
  <si>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</si>
  <si>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</si>
  <si>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</si>
  <si>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</si>
  <si>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</si>
  <si>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</si>
  <si>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</si>
  <si>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</si>
  <si>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</si>
  <si>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</si>
  <si>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</si>
  <si>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</si>
  <si>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</si>
  <si>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</si>
  <si>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</si>
  <si>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</si>
  <si>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</si>
  <si>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</si>
  <si>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</si>
  <si>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</si>
  <si>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</si>
  <si>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</si>
  <si>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</si>
  <si>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</si>
  <si>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</si>
  <si>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</si>
  <si>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</si>
  <si>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</si>
  <si>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</si>
  <si>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</si>
  <si>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</si>
  <si>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</si>
  <si>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</si>
  <si>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</si>
  <si>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</si>
  <si>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</si>
  <si>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</si>
  <si>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</si>
  <si>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</si>
  <si>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</si>
  <si>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</si>
  <si>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</si>
  <si>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</si>
  <si>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</si>
  <si>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</si>
  <si>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</si>
  <si>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</si>
  <si>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</si>
  <si>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</si>
  <si>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</si>
  <si>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</si>
  <si>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</si>
  <si>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</si>
  <si>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</si>
  <si>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</si>
  <si>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</si>
  <si>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</si>
  <si>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</si>
  <si>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</si>
  <si>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</si>
  <si>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</si>
  <si>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</si>
  <si>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</si>
  <si>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</si>
  <si>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</si>
  <si>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</si>
  <si>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</si>
  <si>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</si>
  <si>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</si>
  <si>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</si>
  <si>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</si>
  <si>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</si>
  <si>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</si>
  <si>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</si>
  <si>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</si>
  <si>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</si>
  <si>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</si>
  <si>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</si>
  <si>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</si>
  <si>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</si>
  <si>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</si>
  <si>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</si>
  <si>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</si>
  <si>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</si>
  <si>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</si>
  <si>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</si>
  <si>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</si>
  <si>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</si>
  <si>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</si>
  <si>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</si>
  <si>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</si>
  <si>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</si>
  <si>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</si>
  <si>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</si>
  <si>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</si>
  <si>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</si>
  <si>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</si>
  <si>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</si>
  <si>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</si>
  <si>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</si>
  <si>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</si>
  <si>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</si>
  <si>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</si>
  <si>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</si>
  <si>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</si>
  <si>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</si>
  <si>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</si>
  <si>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</si>
  <si>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</si>
  <si>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</si>
  <si>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</si>
  <si>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</si>
  <si>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</si>
  <si>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</si>
  <si>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</si>
  <si>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</si>
  <si>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</si>
  <si>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</si>
  <si>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</si>
  <si>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</si>
  <si>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</si>
  <si>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</si>
  <si>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</si>
  <si>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</si>
  <si>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</si>
  <si>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</si>
  <si>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</si>
  <si>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</si>
  <si>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</si>
  <si>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</si>
  <si>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</si>
  <si>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</si>
  <si>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</si>
  <si>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</si>
  <si>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</si>
  <si>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</si>
  <si>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</si>
  <si>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</si>
  <si>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</si>
  <si>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</si>
  <si>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</si>
  <si>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</si>
  <si>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</si>
  <si>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</si>
  <si>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</si>
  <si>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</si>
  <si>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</si>
  <si>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</si>
  <si>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</si>
  <si>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</si>
  <si>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</si>
  <si>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</si>
  <si>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</si>
  <si>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</si>
  <si>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</si>
  <si>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</si>
  <si>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</si>
  <si>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</si>
  <si>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</si>
  <si>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</si>
  <si>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</si>
  <si>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</si>
  <si>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</si>
  <si>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</si>
  <si>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</si>
  <si>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</si>
  <si>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</si>
  <si>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</si>
  <si>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</si>
  <si>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</si>
  <si>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</si>
  <si>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</si>
  <si>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</si>
  <si>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</si>
  <si>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</si>
  <si>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</si>
  <si>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</si>
  <si>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</si>
  <si>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</si>
  <si>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</si>
  <si>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</si>
  <si>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</si>
  <si>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</si>
  <si>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</si>
  <si>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</si>
  <si>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</si>
  <si>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</si>
  <si>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</si>
  <si>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</si>
  <si>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</si>
  <si>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</si>
  <si>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</si>
  <si>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</si>
  <si>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</si>
  <si>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</si>
  <si>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</si>
  <si>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</si>
  <si>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</si>
  <si>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</si>
  <si>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</si>
  <si>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</si>
  <si>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</si>
  <si>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</si>
  <si>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</si>
  <si>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</si>
  <si>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</si>
  <si>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</si>
  <si>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</si>
  <si>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</si>
  <si>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</si>
  <si>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</si>
  <si>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</si>
  <si>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</si>
  <si>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</si>
  <si>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</si>
  <si>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</si>
  <si>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</si>
  <si>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</si>
  <si>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</si>
  <si>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</si>
  <si>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</si>
  <si>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</si>
  <si>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</si>
  <si>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</si>
  <si>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</si>
  <si>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</si>
  <si>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</si>
  <si>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</si>
  <si>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</si>
  <si>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</si>
  <si>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</si>
  <si>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</si>
  <si>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</si>
  <si>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</si>
  <si>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</si>
  <si>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</si>
  <si>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</si>
  <si>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</si>
  <si>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</si>
  <si>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</si>
  <si>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</si>
  <si>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</si>
  <si>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</si>
  <si>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</si>
  <si>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</si>
  <si>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</si>
  <si>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</si>
  <si>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</si>
  <si>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</si>
  <si>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</si>
  <si>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</si>
  <si>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</si>
  <si>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</si>
  <si>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</si>
  <si>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</si>
  <si>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</si>
  <si>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</si>
  <si>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</si>
  <si>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</si>
  <si>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</si>
  <si>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</si>
  <si>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</si>
  <si>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</si>
  <si>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</si>
  <si>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</si>
  <si>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</si>
  <si>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</si>
  <si>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</si>
  <si>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</si>
  <si>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</si>
  <si>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</si>
  <si>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</si>
  <si>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</si>
  <si>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</si>
  <si>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</si>
  <si>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</si>
  <si>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</si>
  <si>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</si>
  <si>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</si>
  <si>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</si>
  <si>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</si>
  <si>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</si>
  <si>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</si>
  <si>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</si>
  <si>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</si>
  <si>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</si>
  <si>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</si>
  <si>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</si>
  <si>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</si>
  <si>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</si>
  <si>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</si>
  <si>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</si>
  <si>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</si>
  <si>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</si>
  <si>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</si>
  <si>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</si>
  <si>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</si>
  <si>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</si>
  <si>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</si>
  <si>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</si>
  <si>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</si>
  <si>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</si>
  <si>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</si>
  <si>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</si>
  <si>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</si>
  <si>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</si>
  <si>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</si>
  <si>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</si>
  <si>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</si>
  <si>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</si>
  <si>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</si>
  <si>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</si>
  <si>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</si>
  <si>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</si>
  <si>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</si>
  <si>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</si>
  <si>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</si>
  <si>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</si>
  <si>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</si>
  <si>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</si>
  <si>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</si>
  <si>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</si>
  <si>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</si>
  <si>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</si>
  <si>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</si>
  <si>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</si>
  <si>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</si>
  <si>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</si>
  <si>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</si>
  <si>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</si>
  <si>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</si>
  <si>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</si>
  <si>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</si>
  <si>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</si>
  <si>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</si>
  <si>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</si>
  <si>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</si>
  <si>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</si>
  <si>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</si>
  <si>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</si>
  <si>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</si>
  <si>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</si>
  <si>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</si>
  <si>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</si>
  <si>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</si>
  <si>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</si>
  <si>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</si>
  <si>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</si>
  <si>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</si>
  <si>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</si>
  <si>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</si>
  <si>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</si>
  <si>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</si>
  <si>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</si>
  <si>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</si>
  <si>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</si>
  <si>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</si>
  <si>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</si>
  <si>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</si>
  <si>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</si>
  <si>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</si>
  <si>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</si>
  <si>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</si>
  <si>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</si>
  <si>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</si>
  <si>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</si>
  <si>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</si>
  <si>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</si>
  <si>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</si>
  <si>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</si>
  <si>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</si>
  <si>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</si>
  <si>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</si>
  <si>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</si>
  <si>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</si>
  <si>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</si>
  <si>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</si>
  <si>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</si>
  <si>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</si>
  <si>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</si>
  <si>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</si>
  <si>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</si>
  <si>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</si>
  <si>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</si>
  <si>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</si>
  <si>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</si>
  <si>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</si>
  <si>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</si>
  <si>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</si>
  <si>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</si>
  <si>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</si>
  <si>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</si>
  <si>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</si>
  <si>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</si>
  <si>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</si>
  <si>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</si>
  <si>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</si>
  <si>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</si>
  <si>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</si>
  <si>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</si>
  <si>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</si>
  <si>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</si>
  <si>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</si>
  <si>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</si>
  <si>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</si>
  <si>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</si>
  <si>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</si>
  <si>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</si>
  <si>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</si>
  <si>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</si>
  <si>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</si>
  <si>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</si>
  <si>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</si>
  <si>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</si>
  <si>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</si>
  <si>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</si>
  <si>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</si>
  <si>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</si>
  <si>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</si>
  <si>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</si>
  <si>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</si>
  <si>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</si>
  <si>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</si>
  <si>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</si>
  <si>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</si>
  <si>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</si>
  <si>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</si>
  <si>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</si>
  <si>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</si>
  <si>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</si>
  <si>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</si>
  <si>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</si>
  <si>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</si>
  <si>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</si>
  <si>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</si>
  <si>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</si>
  <si>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</si>
  <si>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</si>
  <si>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</si>
  <si>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</si>
  <si>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</si>
  <si>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</si>
  <si>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</si>
  <si>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</si>
  <si>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</si>
  <si>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</si>
  <si>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</si>
  <si>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</si>
  <si>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</si>
  <si>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</si>
  <si>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</si>
  <si>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</si>
  <si>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</si>
  <si>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</si>
  <si>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</si>
  <si>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</si>
  <si>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</si>
  <si>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</si>
  <si>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</si>
  <si>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</si>
  <si>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</si>
  <si>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</si>
  <si>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</si>
  <si>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</si>
  <si>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</si>
  <si>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</si>
  <si>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</si>
  <si>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</si>
  <si>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</si>
  <si>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</si>
  <si>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</si>
  <si>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</si>
  <si>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</si>
  <si>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</si>
  <si>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</si>
  <si>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</si>
  <si>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</si>
  <si>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</si>
  <si>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</si>
  <si>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</si>
  <si>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</si>
  <si>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</si>
  <si>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</si>
  <si>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</si>
  <si>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</si>
  <si>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</si>
  <si>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</si>
  <si>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</si>
  <si>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</si>
  <si>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</si>
  <si>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</si>
  <si>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</si>
  <si>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</si>
  <si>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</si>
  <si>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</si>
  <si>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</si>
  <si>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</si>
  <si>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</si>
  <si>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</si>
  <si>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</si>
  <si>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</si>
  <si>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</si>
  <si>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</si>
  <si>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</si>
  <si>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</si>
  <si>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</si>
  <si>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</si>
  <si>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</si>
  <si>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</si>
  <si>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</si>
  <si>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</si>
  <si>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</si>
  <si>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</si>
  <si>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</si>
  <si>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</si>
  <si>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</si>
  <si>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</si>
  <si>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</si>
  <si>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</si>
  <si>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</si>
  <si>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</si>
  <si>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</si>
  <si>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</si>
  <si>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</si>
  <si>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</si>
  <si>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</si>
  <si>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</si>
  <si>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</si>
  <si>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</si>
  <si>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</si>
  <si>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</si>
  <si>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</si>
  <si>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</si>
  <si>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</si>
  <si>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</si>
  <si>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</si>
  <si>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</si>
  <si>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</si>
  <si>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</si>
  <si>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</si>
  <si>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</si>
  <si>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</si>
  <si>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</si>
  <si>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</si>
  <si>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</si>
  <si>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</si>
  <si>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</si>
  <si>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</si>
  <si>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</si>
  <si>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</si>
  <si>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</si>
  <si>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</si>
  <si>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</si>
  <si>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</si>
  <si>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</si>
  <si>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</si>
  <si>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</si>
  <si>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</si>
  <si>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</si>
  <si>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</si>
  <si>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</si>
  <si>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</si>
  <si>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</si>
  <si>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</si>
  <si>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</si>
  <si>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</si>
  <si>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</si>
  <si>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</si>
  <si>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</si>
  <si>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</si>
  <si>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</si>
  <si>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</si>
  <si>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</si>
  <si>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</si>
  <si>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</si>
  <si>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</si>
  <si>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</si>
  <si>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</si>
  <si>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</si>
  <si>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</si>
  <si>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</si>
  <si>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</si>
  <si>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</si>
  <si>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</si>
  <si>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</si>
  <si>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</si>
  <si>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</si>
  <si>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</si>
  <si>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</si>
  <si>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</si>
  <si>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</si>
  <si>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</si>
  <si>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</si>
  <si>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</si>
  <si>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</si>
  <si>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</si>
  <si>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</si>
  <si>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</si>
  <si>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</si>
  <si>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</si>
  <si>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</si>
  <si>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</si>
  <si>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</si>
  <si>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</si>
  <si>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</si>
  <si>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</si>
  <si>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</si>
  <si>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</si>
  <si>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</si>
  <si>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</si>
  <si>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</si>
  <si>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</si>
  <si>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</si>
  <si>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</si>
  <si>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</si>
  <si>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</si>
  <si>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</si>
  <si>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</si>
  <si>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</si>
  <si>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</si>
  <si>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</si>
  <si>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</si>
  <si>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</si>
  <si>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</si>
  <si>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</si>
  <si>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</si>
  <si>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</si>
  <si>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</si>
  <si>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</si>
  <si>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</si>
  <si>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</si>
  <si>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</si>
  <si>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</si>
  <si>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</si>
  <si>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</si>
  <si>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</si>
  <si>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</si>
  <si>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</si>
  <si>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</si>
  <si>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</si>
  <si>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</si>
  <si>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</si>
  <si>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</si>
  <si>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</si>
  <si>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</si>
  <si>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</si>
  <si>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</si>
  <si>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</si>
  <si>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</si>
  <si>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</si>
  <si>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</si>
  <si>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</si>
  <si>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</si>
  <si>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</si>
  <si>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</si>
  <si>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</si>
  <si>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</si>
  <si>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</si>
  <si>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</si>
  <si>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</si>
  <si>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</si>
  <si>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</si>
  <si>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</si>
  <si>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</si>
  <si>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</si>
  <si>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</si>
  <si>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</si>
  <si>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</si>
  <si>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</si>
  <si>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</si>
  <si>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</si>
  <si>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</si>
  <si>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</si>
  <si>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</si>
  <si>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</si>
  <si>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</si>
  <si>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</si>
  <si>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</si>
  <si>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</si>
  <si>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</si>
  <si>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</si>
  <si>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</si>
  <si>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</si>
  <si>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</si>
  <si>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</si>
  <si>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</si>
  <si>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</si>
  <si>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</si>
  <si>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</si>
  <si>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</si>
  <si>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</si>
  <si>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</si>
  <si>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</si>
  <si>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</si>
  <si>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</si>
  <si>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</si>
  <si>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</si>
  <si>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</si>
  <si>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</si>
  <si>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</si>
  <si>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</si>
  <si>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</si>
  <si>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</si>
  <si>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</si>
  <si>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</si>
  <si>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</si>
  <si>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</si>
  <si>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</si>
  <si>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</si>
  <si>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</si>
  <si>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</si>
  <si>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</si>
  <si>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</si>
  <si>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</si>
  <si>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</si>
  <si>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</si>
  <si>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</si>
  <si>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</si>
  <si>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</si>
  <si>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</si>
  <si>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</si>
  <si>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</si>
  <si>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</si>
  <si>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</si>
  <si>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</si>
  <si>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</si>
  <si>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</si>
  <si>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</si>
  <si>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</si>
  <si>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</si>
  <si>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</si>
  <si>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</si>
  <si>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</si>
  <si>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</si>
  <si>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</si>
  <si>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</si>
  <si>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</si>
  <si>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</si>
  <si>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</si>
  <si>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</si>
  <si>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</si>
  <si>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</si>
  <si>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</si>
  <si>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</si>
  <si>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</si>
  <si>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</si>
  <si>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</si>
  <si>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</si>
  <si>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</si>
  <si>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</si>
  <si>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</si>
  <si>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</si>
  <si>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</si>
  <si>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</si>
  <si>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</si>
  <si>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</si>
  <si>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</si>
  <si>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</si>
  <si>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</si>
  <si>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</si>
  <si>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</si>
  <si>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</si>
  <si>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</si>
  <si>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</si>
  <si>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</si>
  <si>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</si>
  <si>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</si>
  <si>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</si>
  <si>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</si>
  <si>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</si>
  <si>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</si>
  <si>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</si>
  <si>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</si>
  <si>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</si>
  <si>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</si>
  <si>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</si>
  <si>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</si>
  <si>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</si>
  <si>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</si>
  <si>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</si>
  <si>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</si>
  <si>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</si>
  <si>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</si>
  <si>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</si>
  <si>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</si>
  <si>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</si>
  <si>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</si>
  <si>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</si>
  <si>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</si>
  <si>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</si>
  <si>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</si>
  <si>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</si>
  <si>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</si>
  <si>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</si>
  <si>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</si>
  <si>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</si>
  <si>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</si>
  <si>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</si>
  <si>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</si>
  <si>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</si>
  <si>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</si>
  <si>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</si>
  <si>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</si>
  <si>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</si>
  <si>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</si>
  <si>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</si>
  <si>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</si>
  <si>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</si>
  <si>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</si>
  <si>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</si>
  <si>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</si>
  <si>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</si>
  <si>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</si>
  <si>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</si>
  <si>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</si>
  <si>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</si>
  <si>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</si>
  <si>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</si>
  <si>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</si>
  <si>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</si>
  <si>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</si>
  <si>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</si>
  <si>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</si>
  <si>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</si>
  <si>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</si>
  <si>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</si>
  <si>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</si>
  <si>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</si>
  <si>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</si>
  <si>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</si>
  <si>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</si>
  <si>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</si>
  <si>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</si>
  <si>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</si>
  <si>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</si>
  <si>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</si>
  <si>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</si>
  <si>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</si>
  <si>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</si>
  <si>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</si>
  <si>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</si>
  <si>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</si>
  <si>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</si>
  <si>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</si>
  <si>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</si>
  <si>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</si>
  <si>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</si>
  <si>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</si>
  <si>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</si>
  <si>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</si>
  <si>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</si>
  <si>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</si>
  <si>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</si>
  <si>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</si>
  <si>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</si>
  <si>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</si>
  <si>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</si>
  <si>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</si>
  <si>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</si>
  <si>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</si>
  <si>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</si>
  <si>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</si>
  <si>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</si>
  <si>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</si>
  <si>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</si>
  <si>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</si>
  <si>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</si>
  <si>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</si>
  <si>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</si>
  <si>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</si>
  <si>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</si>
  <si>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</si>
  <si>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</si>
  <si>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</si>
  <si>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</si>
  <si>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</si>
  <si>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</si>
  <si>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</si>
  <si>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</si>
  <si>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</si>
  <si>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</si>
  <si>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</si>
  <si>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</si>
  <si>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</si>
  <si>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</si>
  <si>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</si>
  <si>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</si>
  <si>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</si>
  <si>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</si>
  <si>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</si>
  <si>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</si>
  <si>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</si>
  <si>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</si>
  <si>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</si>
  <si>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</si>
  <si>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</si>
  <si>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</si>
  <si>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</si>
  <si>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</si>
  <si>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</si>
  <si>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</si>
  <si>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</si>
  <si>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</si>
  <si>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</si>
  <si>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</si>
  <si>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</si>
  <si>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</si>
  <si>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</si>
  <si>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</si>
  <si>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</si>
  <si>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</si>
  <si>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</si>
  <si>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</si>
  <si>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</si>
  <si>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</si>
  <si>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</si>
  <si>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</si>
  <si>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</si>
  <si>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</si>
  <si>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</si>
  <si>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</si>
  <si>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</si>
  <si>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</si>
  <si>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</si>
  <si>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</si>
  <si>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</si>
  <si>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</si>
  <si>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</si>
  <si>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</si>
  <si>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</si>
  <si>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</si>
  <si>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</si>
  <si>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</si>
  <si>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</si>
  <si>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</si>
  <si>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</si>
  <si>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</si>
  <si>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</si>
  <si>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</si>
  <si>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</si>
  <si>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</si>
  <si>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</si>
  <si>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</si>
  <si>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</si>
  <si>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</si>
  <si>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</si>
  <si>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</si>
  <si>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</si>
  <si>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</si>
  <si>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</si>
  <si>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</si>
  <si>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</si>
  <si>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</si>
  <si>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</si>
  <si>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</si>
  <si>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</si>
  <si>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</si>
  <si>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</si>
  <si>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</si>
  <si>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</si>
  <si>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</si>
  <si>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</si>
  <si>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</si>
  <si>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</si>
  <si>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</si>
  <si>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</si>
  <si>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</si>
  <si>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</si>
  <si>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</si>
  <si>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</si>
  <si>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</si>
  <si>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</si>
  <si>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</si>
  <si>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</si>
  <si>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</si>
  <si>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</si>
  <si>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</si>
  <si>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</si>
  <si>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</si>
  <si>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</si>
  <si>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</si>
  <si>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</si>
  <si>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</si>
  <si>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</si>
  <si>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</si>
  <si>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</si>
  <si>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</si>
  <si>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</si>
  <si>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</si>
  <si>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</si>
  <si>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</si>
  <si>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</si>
  <si>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</si>
  <si>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</si>
  <si>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</si>
  <si>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</si>
  <si>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</si>
  <si>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</si>
  <si>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</si>
  <si>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</si>
  <si>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</si>
  <si>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</si>
  <si>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</si>
  <si>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</si>
  <si>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</si>
  <si>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</si>
  <si>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</si>
  <si>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</si>
  <si>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</si>
  <si>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</si>
  <si>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</si>
  <si>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</si>
  <si>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</si>
  <si>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</si>
  <si>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</si>
  <si>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</si>
  <si>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</si>
  <si>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</si>
  <si>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</si>
  <si>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</si>
  <si>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</si>
  <si>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</si>
  <si>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</si>
  <si>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</si>
  <si>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</si>
  <si>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</si>
  <si>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</si>
  <si>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</si>
  <si>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</si>
  <si>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</si>
  <si>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</si>
  <si>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</si>
  <si>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</si>
  <si>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</si>
  <si>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</si>
  <si>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</si>
  <si>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</si>
  <si>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</si>
  <si>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</si>
  <si>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</si>
  <si>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</si>
  <si>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</si>
  <si>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</si>
  <si>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</si>
  <si>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</si>
  <si>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</si>
  <si>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</si>
  <si>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</si>
  <si>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</si>
  <si>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</si>
  <si>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</si>
  <si>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</si>
  <si>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</si>
  <si>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</si>
  <si>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</si>
  <si>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</si>
  <si>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</si>
  <si>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</si>
  <si>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</si>
  <si>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</si>
  <si>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</si>
  <si>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</si>
  <si>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</si>
  <si>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</si>
  <si>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</si>
  <si>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</si>
  <si>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</si>
  <si>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</si>
  <si>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</si>
  <si>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</si>
  <si>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</si>
  <si>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</si>
  <si>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</si>
  <si>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</si>
  <si>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</si>
  <si>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</si>
  <si>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</si>
  <si>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</si>
  <si>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</si>
  <si>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</si>
  <si>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</si>
  <si>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</si>
  <si>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</si>
  <si>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</si>
  <si>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</si>
  <si>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</si>
  <si>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</si>
  <si>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</si>
  <si>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</si>
  <si>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</si>
  <si>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</si>
  <si>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</si>
  <si>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</si>
  <si>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</si>
  <si>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</si>
  <si>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</si>
  <si>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</si>
  <si>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</si>
  <si>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</si>
  <si>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</si>
  <si>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</si>
  <si>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</si>
  <si>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</si>
  <si>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</si>
  <si>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</si>
  <si>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</si>
  <si>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</si>
  <si>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</si>
  <si>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</si>
  <si>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</si>
  <si>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</si>
  <si>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</si>
  <si>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</si>
  <si>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</si>
  <si>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</si>
  <si>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</si>
  <si>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</si>
  <si>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</si>
  <si>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</si>
  <si>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</si>
  <si>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</si>
  <si>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</si>
  <si>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</si>
  <si>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</si>
  <si>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</si>
  <si>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</si>
  <si>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</si>
  <si>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</si>
  <si>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</si>
  <si>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</si>
  <si>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</si>
  <si>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</si>
  <si>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</si>
  <si>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</si>
  <si>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</si>
  <si>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</si>
  <si>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</si>
  <si>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</si>
  <si>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</si>
  <si>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</si>
  <si>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</si>
  <si>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</si>
  <si>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</si>
  <si>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</si>
  <si>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</si>
  <si>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</si>
  <si>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</si>
  <si>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</si>
  <si>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</si>
  <si>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</si>
  <si>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</si>
  <si>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</si>
  <si>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</si>
  <si>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</si>
  <si>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</si>
  <si>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</si>
  <si>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</si>
  <si>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</si>
  <si>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</si>
  <si>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</si>
  <si>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</si>
  <si>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</si>
  <si>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</si>
  <si>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</si>
  <si>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</si>
  <si>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</si>
  <si>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</si>
  <si>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</si>
  <si>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</si>
  <si>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</si>
  <si>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</si>
  <si>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</si>
  <si>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</si>
  <si>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</si>
  <si>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</si>
  <si>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</si>
  <si>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</si>
  <si>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</si>
  <si>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</si>
  <si>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</si>
  <si>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</si>
  <si>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</si>
  <si>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</si>
  <si>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</si>
  <si>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</si>
  <si>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</si>
  <si>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</si>
  <si>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</si>
  <si>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</si>
  <si>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</si>
  <si>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</si>
  <si>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</si>
  <si>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</si>
  <si>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</si>
  <si>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</si>
  <si>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</si>
  <si>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</si>
  <si>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</si>
  <si>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</si>
  <si>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</si>
  <si>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</si>
  <si>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</si>
  <si>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</si>
  <si>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</si>
  <si>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</si>
  <si>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</si>
  <si>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</si>
  <si>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</si>
  <si>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</si>
  <si>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</si>
  <si>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</si>
  <si>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</si>
  <si>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</si>
  <si>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</si>
  <si>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</si>
  <si>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</si>
  <si>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</si>
  <si>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</si>
  <si>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</si>
  <si>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</si>
  <si>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</si>
  <si>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</si>
  <si>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</si>
  <si>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</si>
  <si>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</si>
  <si>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</si>
  <si>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</si>
  <si>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</si>
  <si>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</si>
  <si>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</si>
  <si>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</si>
  <si>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</si>
  <si>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</si>
  <si>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</si>
  <si>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</si>
  <si>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</si>
  <si>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</si>
  <si>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</si>
  <si>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</si>
  <si>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</si>
  <si>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</si>
  <si>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</si>
  <si>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</si>
  <si>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</si>
  <si>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</si>
  <si>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</si>
  <si>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</si>
  <si>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</si>
  <si>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</si>
  <si>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</si>
  <si>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</si>
  <si>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</si>
  <si>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</si>
  <si>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</si>
  <si>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</si>
  <si>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</si>
  <si>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</si>
  <si>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</si>
  <si>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</si>
  <si>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</si>
  <si>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</si>
  <si>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</si>
  <si>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</si>
  <si>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</si>
  <si>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</si>
  <si>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</si>
  <si>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</si>
  <si>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</si>
  <si>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</si>
  <si>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</si>
  <si>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</si>
  <si>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</si>
  <si>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</si>
  <si>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</si>
  <si>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</si>
  <si>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</si>
  <si>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</si>
  <si>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</si>
  <si>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</si>
  <si>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</si>
  <si>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</si>
  <si>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</si>
  <si>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</si>
  <si>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</si>
  <si>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</si>
  <si>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</si>
  <si>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</si>
  <si>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</si>
  <si>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</si>
  <si>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</si>
  <si>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</si>
  <si>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</si>
  <si>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</si>
  <si>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</si>
  <si>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</si>
  <si>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</si>
  <si>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</si>
  <si>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</si>
  <si>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</si>
  <si>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</si>
  <si>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</si>
  <si>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</si>
  <si>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</si>
  <si>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</si>
  <si>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</si>
  <si>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</si>
  <si>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</si>
  <si>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</si>
  <si>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</si>
  <si>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</si>
  <si>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</si>
  <si>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</si>
  <si>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</si>
  <si>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</si>
  <si>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</si>
  <si>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</si>
  <si>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</si>
  <si>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</si>
  <si>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</si>
  <si>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</si>
  <si>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</si>
  <si>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</si>
  <si>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</si>
  <si>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</si>
  <si>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</si>
  <si>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</si>
  <si>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</si>
  <si>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</si>
  <si>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</si>
  <si>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</si>
  <si>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</si>
  <si>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</si>
  <si>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</si>
  <si>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</si>
  <si>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</si>
  <si>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</si>
  <si>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</si>
  <si>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</si>
  <si>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</si>
  <si>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</si>
  <si>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</si>
  <si>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</si>
  <si>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</si>
  <si>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</si>
  <si>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</si>
  <si>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</si>
  <si>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</si>
  <si>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</si>
  <si>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</si>
  <si>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</si>
  <si>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</si>
  <si>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</si>
  <si>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</si>
  <si>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</si>
  <si>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</si>
  <si>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</si>
  <si>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</si>
  <si>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</si>
  <si>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</si>
  <si>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</si>
  <si>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</si>
  <si>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</si>
  <si>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</si>
  <si>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</si>
  <si>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</si>
  <si>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</si>
  <si>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</si>
  <si>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</si>
  <si>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</si>
  <si>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</si>
  <si>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</si>
  <si>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</si>
  <si>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</si>
  <si>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</si>
  <si>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</si>
  <si>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</si>
  <si>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</si>
  <si>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</si>
  <si>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</si>
  <si>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</si>
  <si>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</si>
  <si>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</si>
  <si>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</si>
  <si>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</si>
  <si>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</si>
  <si>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</si>
  <si>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</si>
  <si>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</si>
  <si>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</si>
  <si>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</si>
  <si>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</si>
  <si>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</si>
  <si>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</si>
  <si>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</si>
  <si>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</si>
  <si>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</si>
  <si>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</si>
  <si>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</si>
  <si>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</si>
  <si>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</si>
  <si>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</si>
  <si>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</si>
  <si>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</si>
  <si>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</si>
  <si>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</si>
  <si>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</si>
  <si>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</si>
  <si>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</si>
  <si>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</si>
  <si>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</si>
  <si>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</si>
  <si>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</si>
  <si>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</si>
  <si>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</si>
  <si>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</si>
  <si>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</si>
  <si>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</si>
  <si>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</si>
  <si>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</si>
  <si>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</si>
  <si>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</si>
  <si>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</si>
  <si>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</si>
  <si>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</si>
  <si>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</si>
  <si>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</si>
  <si>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</si>
  <si>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</si>
  <si>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</si>
  <si>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</si>
  <si>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</si>
  <si>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</si>
  <si>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</si>
  <si>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</si>
  <si>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</si>
  <si>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</si>
  <si>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</si>
  <si>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</si>
  <si>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</si>
  <si>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</si>
  <si>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</si>
  <si>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</si>
  <si>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</si>
  <si>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</si>
  <si>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</si>
  <si>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</si>
  <si>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</si>
  <si>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</si>
  <si>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</si>
  <si>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</si>
  <si>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</si>
  <si>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</si>
  <si>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</si>
  <si>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</si>
  <si>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</si>
  <si>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</si>
  <si>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</si>
  <si>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</si>
  <si>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</si>
  <si>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</si>
  <si>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</si>
  <si>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</si>
  <si>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</si>
  <si>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</si>
  <si>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</si>
  <si>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</si>
  <si>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</si>
  <si>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</si>
  <si>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</si>
  <si>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</si>
  <si>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</si>
  <si>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</si>
  <si>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</si>
  <si>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</si>
  <si>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</si>
  <si>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</si>
  <si>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</si>
  <si>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</si>
  <si>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</si>
  <si>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</si>
  <si>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</si>
  <si>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</si>
  <si>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</si>
  <si>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</si>
  <si>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</si>
  <si>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</si>
  <si>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</si>
  <si>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</si>
  <si>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</si>
  <si>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</si>
  <si>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</si>
  <si>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</si>
  <si>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</si>
  <si>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</si>
  <si>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</si>
  <si>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</si>
  <si>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</si>
  <si>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</si>
  <si>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</si>
  <si>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</si>
  <si>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</si>
  <si>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</si>
  <si>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</si>
  <si>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</si>
  <si>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</si>
  <si>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</si>
  <si>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</si>
  <si>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</si>
  <si>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</si>
  <si>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</si>
  <si>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</si>
  <si>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</si>
  <si>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</si>
  <si>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</si>
  <si>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</si>
  <si>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</si>
  <si>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</si>
  <si>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</si>
  <si>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</si>
  <si>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</si>
  <si>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</si>
  <si>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</si>
  <si>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</si>
  <si>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</si>
  <si>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</si>
  <si>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</si>
  <si>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</si>
  <si>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</si>
  <si>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</si>
  <si>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</si>
  <si>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</si>
  <si>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</si>
  <si>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</si>
  <si>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</si>
  <si>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</si>
  <si>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</si>
  <si>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</si>
  <si>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</si>
  <si>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</si>
  <si>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</si>
  <si>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</si>
  <si>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</si>
  <si>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</si>
  <si>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</si>
  <si>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</si>
  <si>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</si>
  <si>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</si>
  <si>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</si>
  <si>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</si>
  <si>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</si>
  <si>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</si>
  <si>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</si>
  <si>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</si>
  <si>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</si>
  <si>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</si>
  <si>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</si>
  <si>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</si>
  <si>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</si>
  <si>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</si>
  <si>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</si>
  <si>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</si>
  <si>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</si>
  <si>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</si>
  <si>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</si>
  <si>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</si>
  <si>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</si>
  <si>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</si>
  <si>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</si>
  <si>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</si>
  <si>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</si>
  <si>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</si>
  <si>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</si>
  <si>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</si>
  <si>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</si>
  <si>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</si>
  <si>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</si>
  <si>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</si>
  <si>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</si>
  <si>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</si>
  <si>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</si>
  <si>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</si>
  <si>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</si>
  <si>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</si>
  <si>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</si>
  <si>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</si>
  <si>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</si>
  <si>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</si>
  <si>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</si>
  <si>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</si>
  <si>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</si>
  <si>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</si>
  <si>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</si>
  <si>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</si>
  <si>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</si>
  <si>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</si>
  <si>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</si>
  <si>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</si>
  <si>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</si>
  <si>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</si>
  <si>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</si>
  <si>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</si>
  <si>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</si>
  <si>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</si>
  <si>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</si>
  <si>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</si>
  <si>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</si>
  <si>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</si>
  <si>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</si>
  <si>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</si>
  <si>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</si>
  <si>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</si>
  <si>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</si>
  <si>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</si>
  <si>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</si>
  <si>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</si>
  <si>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</si>
  <si>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</si>
  <si>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</si>
  <si>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</si>
  <si>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</si>
  <si>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</si>
  <si>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</si>
  <si>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</si>
  <si>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</si>
  <si>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</si>
  <si>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</si>
  <si>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</si>
  <si>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</si>
  <si>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</si>
  <si>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</si>
  <si>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</si>
  <si>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</si>
  <si>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</si>
  <si>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</si>
  <si>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</si>
  <si>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</si>
  <si>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</si>
  <si>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</si>
  <si>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</si>
  <si>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</si>
  <si>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</si>
  <si>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</si>
  <si>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</si>
  <si>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</si>
  <si>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</si>
  <si>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</si>
  <si>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</si>
  <si>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</si>
  <si>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</si>
  <si>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</si>
  <si>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</si>
  <si>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</si>
  <si>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</si>
  <si>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</si>
  <si>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</si>
  <si>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</si>
  <si>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</si>
  <si>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</si>
  <si>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</si>
  <si>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</si>
  <si>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</si>
  <si>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</si>
  <si>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</si>
  <si>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</si>
  <si>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</si>
  <si>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</si>
  <si>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</si>
  <si>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</si>
  <si>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</si>
  <si>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</si>
  <si>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</si>
  <si>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</si>
  <si>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</si>
  <si>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</si>
  <si>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</si>
  <si>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</si>
  <si>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</si>
  <si>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</si>
  <si>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</si>
  <si>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</si>
  <si>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</si>
  <si>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</si>
  <si>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</si>
  <si>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</si>
  <si>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</si>
  <si>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</si>
  <si>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</si>
  <si>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</si>
  <si>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</si>
  <si>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</si>
  <si>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</si>
  <si>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</si>
  <si>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</si>
  <si>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</si>
  <si>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</si>
  <si>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</si>
  <si>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</si>
  <si>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</si>
  <si>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</si>
  <si>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</si>
  <si>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</si>
  <si>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</si>
  <si>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</si>
  <si>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</si>
  <si>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</si>
  <si>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</si>
  <si>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</si>
  <si>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</si>
  <si>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</si>
  <si>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</si>
  <si>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</si>
  <si>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</si>
  <si>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</si>
  <si>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</si>
  <si>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</si>
  <si>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</si>
  <si>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</si>
  <si>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</si>
  <si>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</si>
  <si>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</si>
  <si>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</si>
  <si>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</si>
  <si>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</si>
  <si>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</si>
  <si>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</si>
  <si>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</si>
  <si>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</si>
  <si>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</si>
  <si>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</si>
  <si>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</si>
  <si>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</si>
  <si>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</si>
  <si>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</si>
  <si>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</si>
  <si>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</si>
  <si>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</si>
  <si>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</si>
  <si>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</si>
  <si>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</si>
  <si>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</si>
  <si>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</si>
  <si>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</si>
  <si>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</si>
  <si>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</si>
  <si>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</si>
  <si>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</si>
  <si>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</si>
  <si>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</si>
  <si>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</si>
  <si>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</si>
  <si>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</si>
  <si>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</si>
  <si>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</si>
  <si>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</si>
  <si>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</si>
  <si>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</si>
  <si>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</si>
  <si>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</si>
  <si>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</si>
  <si>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</si>
  <si>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</si>
  <si>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</si>
  <si>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</si>
  <si>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</si>
  <si>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</si>
  <si>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</si>
  <si>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</si>
  <si>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</si>
  <si>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</si>
  <si>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</si>
  <si>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</si>
  <si>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</si>
  <si>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</si>
  <si>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</si>
  <si>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</si>
  <si>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</si>
  <si>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</si>
  <si>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</si>
  <si>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</si>
  <si>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</si>
  <si>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</si>
  <si>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</si>
  <si>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</si>
  <si>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</si>
  <si>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</si>
  <si>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</si>
  <si>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</si>
  <si>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</si>
  <si>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</si>
  <si>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</si>
  <si>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</si>
  <si>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</si>
  <si>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</si>
  <si>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</si>
  <si>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</si>
  <si>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</si>
  <si>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</si>
  <si>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</si>
  <si>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</si>
  <si>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</si>
  <si>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</si>
  <si>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</si>
  <si>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</si>
  <si>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</si>
  <si>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</si>
  <si>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</si>
  <si>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</si>
  <si>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</si>
  <si>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</si>
  <si>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</si>
  <si>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</si>
  <si>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</si>
  <si>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</si>
  <si>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</si>
  <si>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</si>
  <si>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</si>
  <si>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</si>
  <si>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</si>
  <si>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</si>
  <si>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</si>
  <si>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</si>
  <si>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</si>
  <si>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</si>
  <si>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</si>
  <si>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</si>
  <si>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</si>
  <si>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</si>
  <si>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</si>
  <si>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</si>
  <si>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</si>
  <si>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</si>
  <si>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</si>
  <si>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</si>
  <si>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</si>
  <si>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</si>
  <si>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</si>
  <si>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</si>
  <si>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</si>
  <si>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</si>
  <si>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</si>
  <si>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</si>
  <si>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</si>
  <si>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</si>
  <si>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</si>
  <si>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</si>
  <si>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</si>
  <si>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</si>
  <si>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</si>
  <si>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</si>
  <si>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</si>
  <si>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</si>
  <si>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</si>
  <si>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</si>
  <si>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</si>
  <si>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</si>
  <si>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</si>
  <si>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</si>
  <si>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</si>
  <si>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</si>
  <si>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</si>
  <si>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</si>
  <si>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</si>
  <si>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</si>
  <si>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</si>
  <si>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</si>
  <si>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</si>
  <si>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</si>
  <si>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</si>
  <si>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</si>
  <si>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</si>
  <si>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</si>
  <si>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</si>
  <si>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</si>
  <si>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</si>
  <si>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</si>
  <si>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</si>
  <si>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</si>
  <si>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</si>
  <si>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</si>
  <si>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</si>
  <si>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</si>
  <si>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</si>
  <si>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</si>
  <si>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</si>
  <si>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</si>
  <si>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</si>
  <si>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</si>
  <si>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</si>
  <si>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</si>
  <si>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</si>
  <si>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</si>
  <si>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</si>
  <si>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</si>
  <si>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</si>
  <si>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</si>
  <si>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</si>
  <si>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</si>
  <si>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</si>
  <si>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</si>
  <si>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</si>
  <si>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</si>
  <si>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</si>
  <si>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</si>
  <si>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</si>
  <si>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</si>
  <si>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</si>
  <si>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</si>
  <si>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</si>
  <si>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</si>
  <si>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</si>
  <si>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</si>
  <si>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</si>
  <si>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</si>
  <si>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</si>
  <si>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</si>
  <si>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</si>
  <si>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</si>
  <si>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</si>
  <si>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</si>
  <si>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</si>
  <si>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</si>
  <si>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</si>
  <si>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</si>
  <si>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</si>
  <si>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</si>
  <si>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</si>
  <si>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</si>
  <si>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</si>
  <si>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</si>
  <si>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</si>
  <si>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</si>
  <si>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</si>
  <si>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</si>
  <si>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</si>
  <si>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</si>
  <si>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</si>
  <si>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</si>
  <si>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</si>
  <si>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</si>
  <si>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</si>
  <si>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</si>
  <si>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</si>
  <si>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</si>
  <si>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</si>
  <si>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</si>
  <si>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</si>
  <si>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</si>
  <si>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</si>
  <si>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</si>
  <si>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</si>
  <si>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</si>
  <si>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</si>
  <si>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</si>
  <si>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</si>
  <si>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</si>
  <si>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</si>
  <si>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</si>
  <si>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</si>
  <si>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</si>
  <si>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</si>
  <si>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</si>
  <si>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</si>
  <si>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</si>
  <si>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</si>
  <si>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</si>
  <si>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</si>
  <si>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</si>
  <si>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</si>
  <si>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</si>
  <si>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</si>
  <si>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</si>
  <si>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</si>
  <si>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</si>
  <si>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</si>
  <si>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</si>
  <si>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</si>
  <si>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</si>
  <si>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</si>
  <si>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</si>
  <si>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</si>
  <si>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</si>
  <si>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</si>
  <si>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</si>
  <si>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</si>
  <si>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</si>
  <si>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</si>
  <si>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</si>
  <si>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</si>
  <si>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</si>
  <si>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</si>
  <si>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</si>
  <si>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</si>
  <si>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</si>
  <si>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</si>
  <si>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</si>
  <si>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</si>
  <si>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</si>
  <si>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</si>
  <si>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</si>
  <si>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</si>
  <si>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</si>
  <si>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</si>
  <si>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</si>
  <si>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</si>
  <si>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</si>
  <si>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</si>
  <si>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</si>
  <si>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</si>
  <si>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</si>
  <si>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</si>
  <si>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</si>
  <si>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</si>
  <si>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</si>
  <si>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</si>
  <si>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</si>
  <si>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</si>
  <si>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</si>
  <si>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</si>
  <si>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</si>
  <si>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</si>
  <si>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</si>
  <si>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</si>
  <si>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</si>
  <si>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</si>
  <si>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</si>
  <si>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</si>
  <si>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</si>
  <si>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</si>
  <si>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</si>
  <si>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</si>
  <si>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</si>
  <si>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</si>
  <si>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</si>
  <si>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</si>
  <si>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</si>
  <si>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</si>
  <si>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</si>
  <si>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</si>
  <si>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</si>
  <si>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</si>
  <si>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</si>
  <si>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</si>
  <si>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</si>
  <si>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</si>
  <si>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</si>
  <si>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</si>
  <si>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</si>
  <si>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</si>
  <si>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</si>
  <si>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</si>
  <si>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</si>
  <si>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</si>
  <si>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</si>
  <si>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</si>
  <si>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</si>
  <si>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</si>
  <si>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</si>
  <si>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</si>
  <si>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</si>
  <si>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</si>
  <si>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</si>
  <si>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</si>
  <si>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</si>
  <si>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</si>
  <si>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</si>
  <si>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</si>
  <si>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</si>
  <si>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</si>
  <si>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</si>
  <si>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</si>
  <si>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</si>
  <si>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</si>
  <si>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</si>
  <si>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</si>
  <si>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</si>
  <si>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</si>
  <si>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</si>
  <si>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</si>
  <si>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</si>
  <si>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</si>
  <si>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</si>
  <si>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</si>
  <si>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</si>
  <si>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</si>
  <si>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</si>
  <si>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</si>
  <si>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</si>
  <si>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</si>
  <si>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</si>
  <si>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</si>
  <si>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</si>
  <si>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</si>
  <si>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</si>
  <si>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</si>
  <si>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</si>
  <si>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</si>
  <si>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</si>
  <si>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</si>
  <si>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</si>
  <si>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</si>
  <si>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</si>
  <si>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</si>
  <si>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</si>
  <si>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</si>
  <si>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</si>
  <si>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</si>
  <si>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</si>
  <si>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</si>
  <si>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</si>
  <si>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</si>
  <si>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</si>
  <si>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</si>
  <si>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</si>
  <si>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</si>
  <si>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</si>
  <si>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</si>
  <si>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</si>
  <si>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</si>
  <si>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</si>
  <si>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</si>
  <si>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</si>
  <si>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</si>
  <si>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</si>
  <si>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</si>
  <si>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</si>
  <si>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</si>
  <si>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</si>
  <si>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</si>
  <si>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</si>
  <si>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</si>
  <si>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</si>
  <si>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</si>
  <si>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</si>
  <si>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</si>
  <si>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</si>
  <si>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</si>
  <si>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</si>
  <si>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</si>
  <si>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</si>
  <si>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</si>
  <si>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</si>
  <si>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</si>
  <si>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</si>
  <si>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</si>
  <si>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</si>
  <si>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</si>
  <si>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</si>
  <si>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</si>
  <si>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</si>
  <si>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</si>
  <si>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</si>
  <si>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</si>
  <si>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</si>
  <si>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</si>
  <si>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</si>
  <si>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</si>
  <si>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</si>
  <si>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</si>
  <si>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</si>
  <si>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</si>
  <si>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</si>
  <si>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</si>
  <si>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</si>
  <si>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</si>
  <si>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</si>
  <si>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</si>
  <si>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</si>
  <si>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</si>
  <si>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</si>
  <si>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</si>
  <si>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</si>
  <si>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</si>
  <si>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</si>
  <si>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</si>
  <si>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</si>
  <si>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</si>
  <si>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</si>
  <si>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</si>
  <si>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</si>
  <si>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</si>
  <si>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</si>
  <si>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</si>
  <si>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</si>
  <si>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</si>
  <si>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</si>
  <si>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</si>
  <si>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</si>
  <si>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</si>
  <si>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</si>
  <si>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</si>
  <si>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</si>
  <si>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</si>
  <si>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</si>
  <si>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</si>
  <si>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</si>
  <si>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</si>
  <si>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</si>
  <si>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</si>
  <si>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</si>
  <si>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</si>
  <si>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</si>
  <si>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</si>
  <si>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</si>
  <si>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</si>
  <si>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</si>
  <si>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</si>
  <si>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</si>
  <si>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</si>
  <si>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</si>
  <si>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</si>
  <si>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</si>
  <si>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</si>
  <si>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</si>
  <si>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</si>
  <si>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</si>
  <si>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</si>
  <si>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</si>
  <si>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</si>
  <si>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</si>
  <si>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</si>
  <si>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</si>
  <si>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</si>
  <si>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</si>
  <si>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</si>
  <si>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</si>
  <si>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</si>
  <si>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</si>
  <si>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</si>
  <si>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</si>
  <si>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</si>
  <si>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</si>
  <si>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</si>
  <si>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</si>
  <si>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</si>
  <si>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</si>
  <si>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</si>
  <si>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</si>
  <si>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</si>
  <si>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</si>
  <si>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</si>
  <si>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</si>
  <si>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</si>
  <si>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</si>
  <si>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</si>
  <si>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</si>
  <si>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</si>
  <si>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</si>
  <si>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</si>
  <si>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</si>
  <si>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</si>
  <si>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</si>
  <si>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</si>
  <si>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</si>
  <si>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</si>
  <si>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</si>
  <si>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</si>
  <si>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</si>
  <si>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</si>
  <si>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</si>
  <si>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</si>
  <si>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</si>
  <si>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</si>
  <si>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</si>
  <si>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</si>
  <si>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</si>
  <si>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</si>
  <si>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</si>
  <si>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</si>
  <si>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</si>
  <si>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</si>
  <si>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</si>
  <si>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</si>
  <si>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</si>
  <si>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</si>
  <si>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</si>
  <si>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</si>
  <si>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</si>
  <si>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</si>
  <si>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</si>
  <si>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</si>
  <si>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</si>
  <si>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</si>
  <si>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</si>
  <si>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</si>
  <si>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</si>
  <si>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</si>
  <si>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</si>
  <si>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</si>
  <si>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</si>
  <si>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</si>
  <si>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</si>
  <si>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</si>
  <si>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</si>
  <si>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</si>
  <si>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</si>
  <si>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</si>
  <si>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</si>
  <si>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</si>
  <si>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</si>
  <si>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</si>
  <si>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</si>
  <si>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</si>
  <si>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</si>
  <si>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</si>
  <si>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</si>
  <si>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</si>
  <si>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</si>
  <si>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</si>
  <si>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</si>
  <si>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</si>
  <si>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</si>
  <si>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</si>
  <si>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</si>
  <si>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</si>
  <si>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</si>
  <si>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</si>
  <si>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</si>
  <si>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</si>
  <si>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</si>
  <si>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</si>
  <si>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</si>
  <si>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</si>
  <si>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</si>
  <si>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</si>
  <si>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</si>
  <si>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</si>
  <si>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</si>
  <si>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</si>
  <si>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</si>
  <si>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</si>
  <si>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</si>
  <si>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</si>
  <si>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</si>
  <si>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</si>
  <si>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</si>
  <si>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</si>
  <si>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</si>
  <si>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</si>
  <si>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</si>
  <si>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</si>
  <si>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</si>
  <si>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</si>
  <si>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</si>
  <si>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</si>
  <si>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</si>
  <si>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</si>
  <si>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</si>
  <si>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</si>
  <si>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</si>
  <si>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</si>
  <si>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</si>
  <si>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</si>
  <si>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</si>
  <si>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</si>
  <si>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</si>
  <si>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</si>
  <si>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</si>
  <si>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</si>
  <si>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</si>
  <si>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</si>
  <si>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</si>
  <si>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</si>
  <si>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</si>
  <si>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</si>
  <si>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</si>
  <si>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</si>
  <si>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</si>
  <si>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</si>
  <si>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</si>
  <si>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</si>
  <si>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</si>
  <si>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</si>
  <si>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</si>
  <si>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</si>
  <si>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</si>
  <si>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</si>
  <si>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</si>
  <si>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</si>
  <si>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</si>
  <si>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</si>
  <si>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</si>
  <si>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</si>
  <si>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</si>
  <si>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</si>
  <si>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</si>
  <si>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</si>
  <si>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</si>
  <si>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</si>
  <si>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</si>
  <si>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</si>
  <si>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</si>
  <si>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</si>
  <si>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</si>
  <si>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</si>
  <si>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</si>
  <si>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</si>
  <si>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</si>
  <si>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</si>
  <si>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</si>
  <si>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</si>
  <si>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</si>
  <si>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</si>
  <si>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</si>
  <si>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</si>
  <si>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</si>
  <si>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</si>
  <si>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</si>
  <si>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</si>
  <si>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</si>
  <si>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</si>
  <si>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</si>
  <si>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</si>
  <si>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</si>
  <si>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</si>
  <si>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</si>
  <si>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</si>
  <si>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</si>
  <si>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</si>
  <si>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</si>
  <si>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</si>
  <si>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</si>
  <si>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</si>
  <si>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</si>
  <si>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</si>
  <si>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</si>
  <si>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</si>
  <si>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</si>
  <si>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</si>
  <si>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</si>
  <si>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</si>
  <si>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</si>
  <si>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</si>
  <si>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</si>
  <si>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</si>
  <si>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</si>
  <si>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</si>
  <si>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</si>
  <si>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</si>
  <si>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</si>
  <si>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</si>
  <si>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</si>
  <si>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</si>
  <si>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</si>
  <si>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</si>
  <si>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</si>
  <si>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</si>
  <si>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</si>
  <si>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</si>
  <si>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</si>
  <si>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</si>
  <si>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</si>
  <si>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</si>
  <si>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</si>
  <si>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</si>
  <si>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</si>
  <si>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</si>
  <si>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</si>
  <si>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</si>
  <si>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</si>
  <si>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</si>
  <si>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</si>
  <si>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</si>
  <si>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</si>
  <si>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</si>
  <si>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</si>
  <si>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</si>
  <si>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</si>
  <si>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</si>
  <si>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</si>
  <si>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</si>
  <si>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</si>
  <si>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</si>
  <si>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</si>
  <si>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</si>
  <si>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</si>
  <si>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</si>
  <si>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</si>
  <si>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</si>
  <si>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</si>
  <si>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</si>
  <si>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</si>
  <si>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</si>
  <si>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</si>
  <si>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</si>
  <si>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</si>
  <si>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</si>
  <si>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</si>
  <si>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</si>
  <si>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</si>
  <si>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</si>
  <si>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</si>
  <si>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</si>
  <si>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</si>
  <si>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</si>
  <si>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</si>
  <si>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</si>
  <si>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</si>
  <si>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</si>
  <si>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</si>
  <si>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</si>
  <si>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</si>
  <si>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</si>
  <si>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</si>
  <si>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</si>
  <si>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</si>
  <si>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</si>
  <si>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</si>
  <si>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</si>
  <si>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</si>
  <si>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</si>
  <si>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</si>
  <si>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</si>
  <si>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</si>
  <si>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</si>
  <si>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</si>
  <si>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</si>
  <si>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</si>
  <si>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</si>
  <si>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</si>
  <si>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</si>
  <si>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</si>
  <si>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</si>
  <si>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</si>
  <si>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</si>
  <si>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</si>
  <si>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</si>
  <si>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</si>
  <si>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</si>
  <si>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</si>
  <si>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</si>
  <si>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</si>
  <si>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</si>
  <si>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</si>
  <si>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</si>
  <si>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</si>
  <si>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</si>
  <si>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</si>
  <si>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</si>
  <si>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</si>
  <si>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</si>
  <si>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</si>
  <si>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</si>
  <si>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</si>
  <si>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</si>
  <si>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</si>
  <si>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</si>
  <si>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</si>
  <si>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</si>
  <si>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</si>
  <si>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</si>
  <si>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</si>
  <si>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</si>
  <si>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</si>
  <si>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</si>
  <si>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</si>
  <si>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</si>
  <si>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</si>
  <si>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</si>
  <si>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</si>
  <si>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</si>
  <si>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</si>
  <si>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</si>
  <si>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</si>
  <si>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</si>
  <si>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</si>
  <si>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</si>
  <si>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</si>
  <si>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</si>
  <si>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</si>
  <si>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</si>
  <si>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</si>
  <si>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</si>
  <si>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</si>
  <si>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</si>
  <si>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</si>
  <si>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</si>
  <si>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</si>
  <si>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</si>
  <si>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</si>
  <si>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</si>
  <si>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</si>
  <si>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</si>
  <si>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</si>
  <si>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</si>
  <si>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</si>
  <si>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</si>
  <si>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</si>
  <si>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</si>
  <si>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</si>
  <si>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</si>
  <si>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</si>
  <si>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</si>
  <si>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</si>
  <si>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</si>
  <si>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</si>
  <si>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</si>
  <si>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</si>
  <si>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</si>
  <si>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</si>
  <si>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</si>
  <si>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</si>
  <si>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</si>
  <si>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</si>
  <si>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</si>
  <si>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</si>
  <si>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</si>
  <si>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</si>
  <si>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</si>
  <si>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</si>
  <si>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</si>
  <si>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</si>
  <si>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</si>
  <si>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</si>
  <si>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</si>
  <si>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</si>
  <si>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</si>
  <si>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</si>
  <si>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</si>
  <si>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</si>
  <si>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</si>
  <si>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</si>
  <si>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</si>
  <si>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</si>
  <si>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</si>
  <si>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</si>
  <si>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</si>
  <si>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</si>
  <si>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</si>
  <si>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</si>
  <si>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</si>
  <si>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</si>
  <si>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</si>
  <si>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</si>
  <si>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</si>
  <si>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</si>
  <si>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</si>
  <si>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</si>
  <si>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</si>
  <si>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</si>
  <si>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</si>
  <si>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</si>
  <si>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</si>
  <si>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</si>
  <si>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</si>
  <si>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</si>
  <si>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</si>
  <si>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</si>
  <si>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</si>
  <si>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</si>
  <si>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</si>
  <si>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</si>
  <si>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</si>
  <si>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</si>
  <si>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</si>
  <si>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</si>
  <si>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</si>
  <si>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</si>
  <si>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</si>
  <si>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</si>
  <si>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</si>
  <si>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</si>
  <si>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</si>
  <si>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</si>
  <si>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</si>
  <si>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</si>
  <si>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</si>
  <si>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</si>
  <si>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</si>
  <si>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</si>
  <si>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</si>
  <si>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</si>
  <si>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</si>
  <si>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</si>
  <si>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</si>
  <si>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</si>
  <si>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</si>
  <si>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</si>
  <si>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</si>
  <si>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</si>
  <si>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</si>
  <si>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</si>
  <si>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</si>
  <si>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</si>
  <si>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</si>
  <si>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</si>
  <si>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</si>
  <si>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</si>
  <si>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</si>
  <si>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</si>
  <si>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</si>
  <si>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</si>
  <si>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</si>
  <si>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</si>
  <si>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</si>
  <si>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</si>
  <si>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</si>
  <si>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</si>
  <si>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</si>
  <si>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</si>
  <si>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</si>
  <si>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</si>
  <si>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</si>
  <si>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</si>
  <si>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</si>
  <si>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</si>
  <si>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</si>
  <si>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</si>
  <si>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</si>
  <si>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</si>
  <si>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</si>
  <si>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</si>
  <si>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</si>
  <si>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</si>
  <si>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</si>
  <si>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</si>
  <si>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</si>
  <si>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</si>
  <si>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</si>
  <si>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</si>
  <si>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</si>
  <si>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</si>
  <si>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</si>
  <si>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</si>
  <si>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</si>
  <si>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</si>
  <si>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</si>
  <si>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</si>
  <si>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</si>
  <si>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</si>
  <si>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</si>
  <si>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</si>
  <si>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</si>
  <si>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</si>
  <si>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</si>
  <si>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</si>
  <si>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</si>
  <si>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</si>
  <si>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</si>
  <si>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</si>
  <si>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</si>
  <si>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</si>
  <si>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</si>
  <si>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</si>
  <si>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</si>
  <si>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</si>
  <si>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</si>
  <si>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</si>
  <si>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</si>
  <si>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</si>
  <si>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</si>
  <si>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</si>
  <si>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</si>
  <si>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</si>
  <si>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</si>
  <si>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</si>
  <si>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</si>
  <si>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</si>
  <si>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</si>
  <si>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</si>
  <si>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</si>
  <si>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</si>
  <si>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</si>
  <si>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</si>
  <si>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</si>
  <si>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</si>
  <si>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</si>
  <si>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</si>
  <si>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</si>
  <si>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</si>
  <si>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</si>
  <si>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</si>
  <si>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</si>
  <si>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</si>
  <si>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</si>
  <si>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</si>
  <si>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</si>
  <si>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</si>
  <si>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</si>
  <si>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</si>
  <si>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</si>
  <si>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</si>
  <si>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</si>
  <si>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</si>
  <si>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</si>
  <si>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</si>
  <si>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</si>
  <si>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</si>
  <si>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</si>
  <si>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</si>
  <si>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</si>
  <si>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</si>
  <si>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</si>
  <si>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</si>
  <si>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</si>
  <si>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</si>
  <si>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</si>
  <si>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</si>
  <si>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</si>
  <si>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</si>
  <si>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</si>
  <si>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</si>
  <si>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</si>
  <si>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</si>
  <si>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</si>
  <si>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</si>
  <si>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</si>
  <si>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</si>
  <si>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</si>
  <si>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</si>
  <si>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</si>
  <si>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</si>
  <si>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</si>
  <si>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</si>
  <si>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</si>
  <si>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</si>
  <si>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</si>
  <si>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</si>
  <si>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</si>
  <si>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</si>
  <si>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</si>
  <si>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</si>
  <si>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</si>
  <si>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</si>
  <si>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</si>
  <si>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</si>
  <si>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</si>
  <si>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</si>
  <si>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</si>
  <si>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</si>
  <si>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</si>
  <si>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</si>
  <si>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</si>
  <si>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</si>
  <si>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</si>
  <si>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</si>
  <si>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</si>
  <si>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</si>
  <si>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</si>
  <si>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</si>
  <si>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</si>
  <si>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</si>
  <si>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</si>
  <si>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</si>
  <si>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</si>
  <si>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</si>
  <si>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</si>
  <si>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</si>
  <si>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</si>
  <si>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</si>
  <si>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</si>
  <si>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</si>
  <si>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</si>
  <si>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</si>
  <si>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</si>
  <si>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</si>
  <si>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</si>
  <si>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</si>
  <si>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</si>
  <si>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</si>
  <si>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</si>
  <si>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</si>
  <si>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</si>
  <si>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</si>
  <si>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</si>
  <si>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</si>
  <si>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</si>
  <si>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</si>
  <si>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</si>
  <si>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</si>
  <si>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</si>
  <si>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</si>
  <si>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</si>
  <si>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</si>
  <si>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</si>
  <si>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</si>
  <si>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</si>
  <si>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</si>
  <si>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</si>
  <si>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</si>
  <si>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</si>
  <si>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</si>
  <si>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</si>
  <si>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</si>
  <si>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</si>
  <si>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</si>
  <si>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</si>
  <si>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</si>
  <si>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</si>
  <si>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</si>
  <si>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</si>
  <si>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</si>
  <si>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</si>
  <si>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</si>
  <si>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</si>
  <si>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</si>
  <si>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</si>
  <si>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</si>
  <si>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</si>
  <si>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</si>
  <si>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</si>
  <si>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</si>
  <si>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</si>
  <si>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</si>
  <si>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</si>
  <si>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</si>
  <si>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</si>
  <si>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</si>
  <si>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</si>
  <si>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</si>
  <si>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</si>
  <si>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</si>
  <si>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</si>
  <si>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</si>
  <si>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</si>
  <si>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</si>
  <si>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</si>
  <si>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</si>
  <si>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</si>
  <si>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</si>
  <si>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</si>
  <si>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</si>
  <si>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</si>
  <si>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</si>
  <si>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</si>
  <si>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</si>
  <si>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</si>
  <si>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</si>
  <si>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</si>
  <si>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</si>
  <si>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</si>
  <si>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</si>
  <si>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</si>
  <si>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</si>
  <si>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</si>
  <si>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</si>
  <si>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</si>
  <si>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</si>
  <si>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</si>
  <si>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</si>
  <si>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</si>
  <si>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</si>
  <si>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</si>
  <si>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</si>
  <si>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</si>
  <si>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</si>
  <si>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</si>
  <si>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</si>
  <si>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</si>
  <si>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</si>
  <si>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</si>
  <si>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</si>
  <si>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</si>
  <si>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</si>
  <si>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</si>
  <si>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</si>
  <si>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</si>
  <si>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</si>
  <si>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</si>
  <si>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</si>
  <si>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</si>
  <si>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</si>
  <si>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</si>
  <si>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</si>
  <si>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</si>
  <si>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</si>
  <si>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</si>
  <si>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</si>
  <si>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</si>
  <si>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</si>
  <si>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</si>
  <si>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</si>
  <si>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</si>
  <si>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</si>
  <si>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</si>
  <si>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</si>
  <si>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</si>
  <si>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</si>
  <si>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</si>
  <si>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</si>
  <si>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</si>
  <si>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</si>
  <si>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</si>
  <si>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</si>
  <si>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</si>
  <si>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</si>
  <si>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</si>
  <si>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</si>
  <si>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</si>
  <si>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</si>
  <si>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</si>
  <si>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</si>
  <si>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</si>
  <si>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</si>
  <si>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</si>
  <si>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</si>
  <si>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</si>
  <si>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</si>
  <si>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</si>
  <si>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</si>
  <si>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</si>
  <si>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</si>
  <si>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</si>
  <si>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</si>
  <si>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</si>
  <si>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</si>
  <si>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</si>
  <si>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</si>
  <si>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</si>
  <si>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</si>
  <si>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</si>
  <si>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</si>
  <si>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</si>
  <si>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</si>
  <si>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</si>
  <si>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</si>
  <si>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</si>
  <si>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</si>
  <si>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</si>
  <si>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</si>
  <si>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</si>
  <si>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</si>
  <si>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</si>
  <si>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</si>
  <si>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</si>
  <si>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</si>
  <si>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</si>
  <si>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</si>
  <si>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</si>
  <si>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</si>
  <si>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</si>
  <si>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</si>
  <si>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</si>
  <si>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</si>
  <si>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</si>
  <si>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</si>
  <si>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</si>
  <si>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</si>
  <si>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</si>
  <si>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</si>
  <si>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</si>
  <si>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</si>
  <si>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</si>
  <si>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</si>
  <si>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</si>
  <si>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</si>
  <si>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</si>
  <si>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</si>
  <si>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</si>
  <si>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</si>
  <si>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</si>
  <si>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</si>
  <si>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</si>
  <si>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</si>
  <si>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</si>
  <si>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</si>
  <si>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</si>
  <si>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</si>
  <si>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</si>
  <si>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</si>
  <si>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</si>
  <si>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</si>
  <si>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</si>
  <si>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</si>
  <si>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</si>
  <si>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</si>
  <si>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</si>
  <si>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</si>
  <si>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</si>
  <si>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</si>
  <si>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</si>
  <si>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</si>
  <si>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</si>
  <si>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</si>
  <si>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</si>
  <si>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</si>
  <si>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</si>
  <si>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</si>
  <si>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</si>
  <si>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</si>
  <si>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</si>
  <si>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</si>
  <si>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</si>
  <si>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</si>
  <si>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</si>
  <si>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</si>
  <si>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</si>
  <si>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</si>
  <si>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</si>
  <si>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</si>
  <si>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</si>
  <si>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</si>
  <si>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</si>
  <si>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</si>
  <si>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</si>
  <si>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</si>
  <si>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</si>
  <si>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</si>
  <si>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</si>
  <si>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</si>
  <si>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</si>
  <si>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</si>
  <si>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</si>
  <si>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</si>
  <si>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</si>
  <si>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</si>
  <si>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</si>
  <si>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</si>
  <si>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</si>
  <si>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</si>
  <si>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</si>
  <si>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</si>
  <si>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</si>
  <si>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</si>
  <si>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</si>
  <si>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</si>
  <si>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</si>
  <si>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</si>
  <si>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</si>
  <si>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</si>
  <si>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</si>
  <si>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</si>
  <si>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</si>
  <si>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</si>
  <si>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</si>
  <si>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</si>
  <si>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</si>
  <si>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</si>
  <si>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</si>
  <si>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</si>
  <si>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</si>
  <si>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</si>
  <si>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</si>
  <si>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</si>
  <si>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</si>
  <si>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</si>
  <si>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</si>
  <si>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</si>
  <si>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</si>
  <si>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</si>
  <si>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</si>
  <si>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</si>
  <si>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</si>
  <si>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</si>
  <si>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</si>
  <si>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</si>
  <si>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</si>
  <si>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</si>
  <si>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</si>
  <si>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</si>
  <si>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</si>
  <si>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</si>
  <si>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</si>
  <si>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</si>
  <si>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</si>
  <si>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</si>
  <si>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</si>
  <si>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</si>
  <si>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</si>
  <si>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</si>
  <si>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</si>
  <si>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</si>
  <si>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</si>
  <si>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</si>
  <si>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</si>
  <si>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</si>
  <si>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</si>
  <si>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</si>
  <si>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</si>
  <si>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</si>
  <si>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</si>
  <si>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</si>
  <si>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</si>
  <si>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</si>
  <si>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</si>
  <si>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</si>
  <si>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</si>
  <si>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</si>
  <si>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</si>
  <si>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</si>
  <si>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</si>
  <si>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</si>
  <si>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</si>
  <si>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</si>
  <si>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</si>
  <si>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</si>
  <si>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</si>
  <si>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</si>
  <si>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</si>
  <si>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</si>
  <si>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</si>
  <si>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</si>
  <si>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</si>
  <si>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</si>
  <si>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</si>
  <si>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</si>
  <si>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</si>
  <si>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</si>
  <si>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</si>
  <si>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</si>
  <si>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</si>
  <si>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</si>
  <si>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</si>
  <si>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</si>
  <si>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</si>
  <si>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</si>
  <si>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</si>
  <si>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</si>
  <si>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</si>
  <si>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</si>
  <si>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</si>
  <si>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</si>
  <si>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</si>
  <si>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</si>
  <si>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</si>
  <si>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</si>
  <si>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</si>
  <si>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</si>
  <si>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</si>
  <si>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</si>
  <si>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</si>
  <si>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</si>
  <si>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</si>
  <si>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</si>
  <si>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</si>
  <si>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</si>
  <si>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</si>
  <si>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</si>
  <si>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</si>
  <si>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</si>
  <si>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</si>
  <si>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</si>
  <si>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</si>
  <si>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</si>
  <si>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</si>
  <si>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</si>
  <si>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</si>
  <si>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</si>
  <si>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</si>
  <si>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</si>
  <si>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</si>
  <si>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</si>
  <si>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</si>
  <si>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</si>
  <si>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</si>
  <si>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</si>
  <si>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</si>
  <si>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</si>
  <si>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</si>
  <si>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</si>
  <si>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</si>
  <si>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</si>
  <si>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</si>
  <si>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</si>
  <si>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</si>
  <si>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</si>
  <si>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</si>
  <si>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</si>
  <si>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</si>
  <si>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</si>
  <si>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</si>
  <si>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</si>
  <si>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</si>
  <si>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</si>
  <si>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</si>
  <si>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</si>
  <si>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</si>
  <si>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</si>
  <si>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</si>
  <si>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</si>
  <si>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</si>
  <si>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</si>
  <si>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</si>
  <si>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</si>
  <si>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</si>
  <si>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</si>
  <si>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</si>
  <si>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</si>
  <si>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</si>
  <si>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</si>
  <si>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</si>
  <si>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</si>
  <si>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</si>
  <si>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</si>
  <si>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</si>
  <si>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</si>
  <si>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</si>
  <si>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</si>
  <si>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</si>
  <si>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</si>
  <si>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</si>
  <si>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</si>
  <si>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</si>
  <si>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</si>
  <si>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</si>
  <si>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</si>
  <si>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</si>
  <si>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</si>
  <si>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</si>
  <si>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</si>
  <si>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</si>
  <si>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</si>
  <si>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</si>
  <si>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</si>
  <si>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</si>
  <si>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</si>
  <si>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</si>
  <si>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</si>
  <si>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</si>
  <si>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</si>
  <si>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</si>
  <si>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</si>
  <si>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</si>
  <si>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</si>
  <si>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</si>
  <si>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</si>
  <si>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</si>
  <si>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</si>
  <si>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</si>
  <si>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</si>
  <si>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</si>
  <si>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</si>
  <si>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</si>
  <si>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</si>
  <si>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</si>
  <si>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</si>
  <si>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</si>
  <si>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</si>
  <si>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</si>
  <si>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</si>
  <si>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</si>
  <si>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</si>
  <si>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</si>
  <si>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</si>
  <si>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</si>
  <si>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</si>
  <si>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</si>
  <si>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</si>
  <si>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</si>
  <si>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</si>
  <si>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</si>
  <si>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</si>
  <si>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</si>
  <si>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</si>
  <si>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</si>
  <si>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</si>
  <si>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</si>
  <si>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</si>
  <si>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</si>
  <si>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</si>
  <si>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</si>
  <si>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</si>
  <si>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</si>
  <si>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</si>
  <si>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</si>
  <si>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</si>
  <si>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</si>
  <si>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</si>
  <si>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</si>
  <si>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</si>
  <si>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</si>
  <si>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</si>
  <si>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</si>
  <si>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</si>
  <si>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</si>
  <si>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</si>
  <si>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</si>
  <si>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</si>
  <si>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</si>
  <si>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</si>
  <si>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</si>
  <si>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</si>
  <si>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</si>
  <si>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</si>
  <si>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</si>
  <si>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</si>
  <si>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</si>
  <si>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</si>
  <si>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</si>
  <si>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</si>
  <si>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</si>
  <si>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</si>
  <si>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</si>
  <si>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</si>
  <si>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</si>
  <si>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</si>
  <si>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</si>
  <si>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</si>
  <si>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</si>
  <si>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</si>
  <si>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</si>
  <si>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</si>
  <si>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</si>
  <si>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</si>
  <si>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</si>
  <si>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</si>
  <si>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</si>
  <si>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</si>
  <si>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</si>
  <si>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</si>
  <si>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</si>
  <si>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</si>
  <si>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</si>
  <si>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</si>
  <si>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</si>
  <si>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</si>
  <si>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</si>
  <si>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</si>
  <si>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</si>
  <si>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</si>
  <si>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</si>
  <si>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</si>
  <si>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</si>
  <si>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</si>
  <si>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</si>
  <si>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</si>
  <si>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</si>
  <si>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</si>
  <si>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</si>
  <si>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</si>
  <si>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</si>
  <si>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</si>
  <si>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</si>
  <si>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</si>
  <si>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</si>
  <si>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</si>
  <si>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</si>
  <si>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</si>
  <si>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</si>
  <si>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</si>
  <si>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</si>
  <si>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</si>
  <si>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</si>
  <si>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</si>
  <si>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</si>
  <si>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</si>
  <si>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</si>
  <si>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</si>
  <si>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</si>
  <si>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</si>
  <si>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</si>
  <si>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</si>
  <si>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</si>
  <si>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</si>
  <si>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</si>
  <si>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</si>
  <si>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</si>
  <si>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</si>
  <si>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</si>
  <si>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</si>
  <si>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</si>
  <si>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</si>
  <si>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</si>
  <si>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</si>
  <si>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</si>
  <si>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</si>
  <si>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</si>
  <si>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</si>
  <si>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</si>
  <si>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</si>
  <si>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</si>
  <si>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</si>
  <si>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</si>
  <si>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</si>
  <si>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</si>
  <si>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</si>
  <si>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</si>
  <si>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</si>
  <si>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</si>
  <si>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</si>
  <si>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</si>
  <si>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</si>
  <si>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</si>
  <si>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</si>
  <si>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</si>
  <si>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</si>
  <si>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</si>
  <si>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</si>
  <si>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</si>
  <si>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</si>
  <si>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</si>
  <si>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</si>
  <si>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</si>
  <si>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</si>
  <si>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</si>
  <si>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</si>
  <si>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</si>
  <si>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</si>
  <si>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</si>
  <si>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</si>
  <si>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</si>
  <si>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</si>
  <si>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</si>
  <si>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</si>
  <si>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</si>
  <si>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</si>
  <si>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</si>
  <si>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</si>
  <si>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</si>
  <si>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</si>
  <si>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</si>
  <si>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</si>
  <si>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</si>
  <si>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</si>
  <si>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</si>
  <si>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</si>
  <si>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</si>
  <si>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</si>
  <si>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</si>
  <si>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</si>
  <si>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</si>
  <si>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</si>
  <si>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</si>
  <si>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</si>
  <si>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</si>
  <si>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</si>
  <si>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</si>
  <si>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</si>
  <si>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</si>
  <si>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</si>
  <si>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</si>
  <si>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</si>
  <si>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</si>
  <si>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</si>
  <si>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</si>
  <si>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</si>
  <si>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</si>
  <si>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</si>
  <si>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</si>
  <si>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</si>
  <si>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</si>
  <si>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</si>
  <si>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</si>
  <si>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</si>
  <si>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</si>
  <si>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</si>
  <si>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</si>
  <si>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</si>
  <si>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</si>
  <si>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</si>
  <si>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</si>
  <si>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</si>
  <si>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</si>
  <si>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</si>
  <si>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</si>
  <si>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</si>
  <si>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</si>
  <si>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</si>
  <si>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</si>
  <si>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</si>
  <si>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</si>
  <si>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</si>
  <si>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</si>
  <si>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</si>
  <si>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</si>
  <si>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</si>
  <si>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</si>
  <si>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</si>
  <si>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</si>
  <si>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</si>
  <si>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</si>
  <si>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</si>
  <si>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</si>
  <si>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</si>
  <si>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</si>
  <si>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</si>
  <si>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</si>
  <si>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</si>
  <si>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</si>
  <si>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</si>
  <si>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</si>
  <si>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</si>
  <si>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</si>
  <si>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</si>
  <si>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</si>
  <si>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</si>
  <si>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</si>
  <si>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</si>
  <si>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</si>
  <si>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</si>
  <si>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</si>
  <si>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</si>
  <si>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</si>
  <si>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</si>
  <si>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</si>
  <si>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</si>
  <si>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</si>
  <si>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</si>
  <si>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</si>
  <si>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</si>
  <si>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</si>
  <si>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</si>
  <si>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</si>
  <si>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</si>
  <si>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</si>
  <si>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</si>
  <si>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</si>
  <si>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</si>
  <si>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</si>
  <si>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</si>
  <si>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</si>
  <si>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</si>
  <si>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</si>
  <si>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</si>
  <si>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</si>
  <si>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</si>
  <si>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</si>
  <si>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</si>
  <si>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</si>
  <si>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</si>
  <si>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</si>
  <si>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</si>
  <si>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</si>
  <si>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</si>
  <si>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</si>
  <si>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</si>
  <si>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</si>
  <si>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</si>
  <si>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</si>
  <si>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</si>
  <si>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</si>
  <si>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</si>
  <si>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</si>
  <si>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</si>
  <si>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</si>
  <si>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</si>
  <si>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</si>
  <si>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</si>
  <si>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</si>
  <si>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</si>
  <si>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</si>
  <si>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</si>
  <si>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</si>
  <si>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</si>
  <si>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</si>
  <si>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</si>
  <si>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</si>
  <si>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</si>
  <si>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</si>
  <si>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</si>
  <si>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</si>
  <si>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</si>
  <si>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</si>
  <si>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</si>
  <si>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</si>
  <si>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</si>
  <si>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</si>
  <si>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</si>
  <si>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</si>
  <si>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</si>
  <si>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</si>
  <si>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</si>
  <si>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</si>
  <si>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</si>
  <si>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</si>
  <si>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</si>
  <si>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</si>
  <si>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</si>
  <si>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</si>
  <si>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</si>
  <si>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</si>
  <si>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</si>
  <si>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</si>
  <si>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</si>
  <si>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</si>
  <si>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</si>
  <si>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</si>
  <si>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</si>
  <si>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</si>
  <si>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</si>
  <si>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</si>
  <si>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</si>
  <si>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</si>
  <si>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</si>
  <si>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</si>
  <si>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</si>
  <si>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</si>
  <si>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</si>
  <si>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</si>
  <si>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</si>
  <si>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</si>
  <si>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</si>
  <si>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</si>
  <si>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</si>
  <si>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</si>
  <si>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</si>
  <si>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</si>
  <si>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</si>
  <si>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</si>
  <si>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</si>
  <si>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</si>
  <si>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</si>
  <si>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</si>
  <si>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</si>
  <si>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</si>
  <si>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</si>
  <si>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</si>
  <si>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</si>
  <si>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</si>
  <si>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</si>
  <si>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</si>
  <si>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</si>
  <si>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</si>
  <si>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</si>
  <si>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</si>
  <si>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</si>
  <si>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</si>
  <si>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</si>
  <si>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</si>
  <si>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</si>
  <si>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</si>
  <si>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</si>
  <si>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</si>
  <si>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</si>
  <si>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</si>
  <si>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</si>
  <si>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</si>
  <si>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</si>
  <si>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</si>
  <si>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</si>
  <si>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</si>
  <si>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</si>
  <si>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</si>
  <si>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</si>
  <si>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</si>
  <si>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</si>
  <si>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</si>
  <si>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</si>
  <si>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</si>
  <si>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</si>
  <si>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</si>
  <si>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</si>
  <si>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</si>
  <si>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</si>
  <si>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</si>
  <si>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</si>
  <si>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</si>
  <si>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</si>
  <si>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</si>
  <si>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</si>
  <si>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</si>
  <si>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</si>
  <si>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</si>
  <si>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</si>
  <si>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</si>
  <si>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</si>
  <si>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</si>
  <si>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</si>
  <si>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</si>
  <si>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</si>
  <si>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</si>
  <si>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</si>
  <si>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</si>
  <si>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</si>
  <si>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</si>
  <si>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</si>
  <si>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</si>
  <si>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</si>
  <si>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</si>
  <si>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</si>
  <si>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</si>
  <si>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</si>
  <si>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</si>
  <si>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</si>
  <si>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</si>
  <si>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</si>
  <si>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</si>
  <si>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</si>
  <si>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</si>
  <si>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</si>
  <si>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</si>
  <si>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</si>
  <si>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</si>
  <si>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</si>
  <si>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</si>
  <si>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</si>
  <si>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</si>
  <si>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</si>
  <si>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</si>
  <si>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</si>
  <si>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</si>
  <si>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</si>
  <si>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</si>
  <si>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</si>
  <si>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</si>
  <si>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</si>
  <si>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</si>
  <si>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</si>
  <si>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</si>
  <si>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</si>
  <si>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</si>
  <si>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</si>
  <si>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</si>
  <si>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</si>
  <si>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</si>
  <si>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</si>
  <si>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</si>
  <si>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</si>
  <si>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</si>
  <si>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</si>
  <si>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</si>
  <si>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</si>
  <si>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</si>
  <si>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</si>
  <si>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</si>
  <si>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</si>
  <si>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</si>
  <si>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</si>
  <si>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</si>
  <si>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</si>
  <si>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</si>
  <si>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</si>
  <si>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</si>
  <si>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</si>
  <si>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</si>
  <si>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</si>
  <si>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</si>
  <si>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</si>
  <si>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</si>
  <si>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</si>
  <si>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</si>
  <si>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</si>
  <si>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</si>
  <si>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</si>
  <si>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</si>
  <si>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</si>
  <si>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</si>
  <si>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</si>
  <si>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</si>
  <si>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</si>
  <si>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</si>
  <si>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</si>
  <si>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</si>
  <si>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</si>
  <si>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</si>
  <si>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</si>
  <si>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</si>
  <si>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</si>
  <si>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</si>
  <si>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</si>
  <si>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</si>
  <si>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</si>
  <si>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</si>
  <si>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</si>
  <si>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</si>
  <si>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</si>
  <si>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</si>
  <si>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</si>
  <si>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</si>
  <si>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</si>
  <si>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</si>
  <si>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</si>
  <si>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</si>
  <si>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</si>
  <si>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</si>
  <si>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</si>
  <si>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</si>
  <si>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</si>
  <si>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</si>
  <si>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</si>
  <si>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</si>
  <si>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</si>
  <si>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</si>
  <si>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</si>
  <si>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</si>
  <si>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</si>
  <si>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</si>
  <si>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</si>
  <si>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</si>
  <si>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</si>
  <si>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</si>
  <si>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</si>
  <si>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</si>
  <si>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</si>
  <si>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</si>
  <si>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</si>
  <si>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</si>
  <si>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</si>
  <si>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</si>
  <si>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</si>
  <si>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</si>
  <si>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</si>
  <si>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</si>
  <si>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</si>
  <si>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</si>
  <si>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</si>
  <si>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</si>
  <si>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</si>
  <si>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</si>
  <si>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</si>
  <si>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</si>
  <si>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</si>
  <si>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</si>
  <si>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</si>
  <si>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</si>
  <si>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</si>
  <si>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</si>
  <si>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</si>
  <si>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</si>
  <si>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</si>
  <si>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</si>
  <si>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</si>
  <si>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</si>
  <si>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</si>
  <si>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</si>
  <si>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</si>
  <si>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</si>
  <si>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</si>
  <si>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</si>
  <si>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</si>
  <si>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</si>
  <si>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</si>
  <si>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</si>
  <si>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</si>
  <si>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</si>
  <si>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</si>
  <si>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</si>
  <si>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</si>
  <si>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</si>
  <si>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</si>
  <si>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</si>
  <si>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</si>
  <si>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</si>
  <si>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</si>
  <si>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</si>
  <si>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</si>
  <si>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</si>
  <si>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</si>
  <si>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</si>
  <si>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</si>
  <si>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</si>
  <si>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</si>
  <si>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</si>
  <si>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</si>
  <si>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</si>
  <si>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</si>
  <si>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</si>
  <si>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</si>
  <si>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</si>
  <si>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</si>
  <si>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</si>
  <si>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</si>
  <si>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</si>
  <si>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</si>
  <si>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</si>
  <si>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</si>
  <si>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</si>
  <si>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</si>
  <si>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</si>
  <si>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</si>
  <si>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</si>
  <si>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</si>
  <si>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</si>
  <si>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</si>
  <si>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</si>
  <si>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</si>
  <si>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</si>
  <si>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</si>
  <si>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</si>
  <si>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</si>
  <si>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</si>
  <si>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</si>
  <si>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</si>
  <si>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</si>
  <si>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</si>
  <si>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</si>
  <si>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</si>
  <si>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</si>
  <si>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</si>
  <si>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</si>
  <si>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</si>
  <si>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</si>
  <si>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</si>
  <si>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</si>
  <si>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</si>
  <si>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</si>
  <si>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</si>
  <si>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</si>
  <si>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</si>
  <si>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</si>
  <si>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</si>
  <si>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</si>
  <si>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</si>
  <si>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</si>
  <si>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</si>
  <si>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</si>
  <si>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</si>
  <si>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</si>
  <si>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</si>
  <si>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</si>
  <si>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</si>
  <si>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</si>
  <si>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</si>
  <si>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</si>
  <si>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</si>
  <si>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</si>
  <si>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</si>
  <si>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</si>
  <si>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</si>
  <si>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</si>
  <si>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</si>
  <si>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</si>
  <si>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</si>
  <si>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</si>
  <si>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</si>
  <si>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</si>
  <si>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</si>
  <si>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</si>
  <si>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</si>
  <si>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</si>
  <si>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</si>
  <si>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</si>
  <si>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</si>
  <si>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</si>
  <si>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</si>
  <si>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</si>
  <si>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</si>
  <si>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</si>
  <si>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</si>
  <si>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</si>
  <si>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</si>
  <si>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</si>
  <si>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</si>
  <si>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</si>
  <si>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</si>
  <si>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</si>
  <si>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</si>
  <si>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</si>
  <si>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</si>
  <si>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</si>
  <si>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</si>
  <si>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</si>
  <si>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</si>
  <si>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</si>
  <si>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</si>
  <si>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</si>
  <si>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</si>
  <si>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</si>
  <si>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</si>
  <si>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</si>
  <si>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</si>
  <si>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</si>
  <si>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</si>
  <si>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</si>
  <si>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</si>
  <si>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</si>
  <si>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</si>
  <si>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</si>
  <si>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</si>
  <si>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</si>
  <si>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</si>
  <si>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</si>
  <si>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</si>
  <si>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</si>
  <si>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</si>
  <si>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</si>
  <si>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</si>
  <si>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</si>
  <si>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</si>
  <si>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</si>
  <si>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</si>
  <si>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</si>
  <si>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</si>
  <si>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</si>
  <si>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</si>
  <si>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</si>
  <si>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</si>
  <si>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</si>
  <si>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</si>
  <si>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</si>
  <si>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</si>
  <si>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</si>
  <si>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</si>
  <si>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</si>
  <si>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</si>
  <si>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</si>
  <si>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</si>
  <si>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</si>
  <si>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</si>
  <si>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</si>
  <si>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</si>
  <si>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</si>
  <si>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</si>
  <si>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</si>
  <si>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</si>
  <si>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</si>
  <si>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</si>
  <si>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</si>
  <si>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</si>
  <si>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</si>
  <si>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</si>
  <si>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</si>
  <si>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</si>
  <si>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</si>
  <si>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</si>
  <si>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</si>
  <si>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</si>
  <si>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</si>
  <si>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</si>
  <si>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</si>
  <si>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</si>
  <si>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</si>
  <si>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</si>
  <si>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</si>
  <si>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</si>
  <si>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</si>
  <si>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</si>
  <si>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</si>
  <si>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</si>
  <si>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</si>
  <si>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</si>
  <si>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</si>
  <si>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</si>
  <si>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</si>
  <si>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</si>
  <si>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</si>
  <si>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</si>
  <si>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</si>
  <si>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</si>
  <si>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</si>
  <si>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</si>
  <si>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</si>
  <si>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</si>
  <si>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</si>
  <si>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</si>
  <si>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</si>
  <si>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</si>
  <si>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</si>
  <si>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</si>
  <si>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</si>
  <si>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</si>
  <si>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</si>
  <si>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</si>
  <si>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</si>
  <si>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</si>
  <si>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</si>
  <si>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</si>
  <si>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</si>
  <si>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</si>
  <si>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</si>
  <si>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</si>
  <si>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</si>
  <si>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</si>
  <si>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</si>
  <si>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</si>
  <si>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</si>
  <si>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</si>
  <si>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</si>
  <si>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</si>
  <si>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</si>
  <si>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</si>
  <si>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</si>
  <si>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</si>
  <si>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</si>
  <si>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</si>
  <si>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</si>
  <si>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</si>
  <si>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</si>
  <si>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</si>
  <si>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</si>
  <si>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</si>
  <si>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</si>
  <si>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</si>
  <si>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</si>
  <si>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</si>
  <si>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</si>
  <si>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</si>
  <si>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</si>
  <si>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</si>
  <si>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</si>
  <si>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</si>
  <si>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</si>
  <si>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</si>
  <si>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</si>
  <si>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</si>
  <si>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</si>
  <si>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</si>
  <si>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</si>
  <si>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</si>
  <si>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</si>
  <si>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</si>
  <si>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</si>
  <si>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</si>
  <si>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</si>
  <si>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</si>
  <si>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</si>
  <si>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</si>
  <si>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</si>
  <si>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</si>
  <si>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</si>
  <si>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</si>
  <si>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</si>
  <si>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</si>
  <si>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</si>
  <si>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</si>
  <si>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</si>
  <si>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</si>
  <si>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</si>
  <si>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</si>
  <si>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</si>
  <si>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</si>
  <si>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</si>
  <si>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</si>
  <si>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</si>
  <si>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</si>
  <si>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</si>
  <si>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</si>
  <si>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</si>
  <si>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</si>
  <si>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</si>
  <si>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</si>
  <si>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</si>
  <si>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</si>
  <si>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</si>
  <si>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</si>
  <si>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</si>
  <si>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</si>
  <si>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</si>
  <si>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</si>
  <si>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</si>
  <si>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</si>
  <si>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</si>
  <si>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</si>
  <si>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</si>
  <si>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</si>
  <si>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</si>
  <si>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</si>
  <si>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</si>
  <si>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</si>
  <si>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</si>
  <si>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</si>
  <si>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</si>
  <si>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</si>
  <si>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</si>
  <si>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</si>
  <si>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</si>
  <si>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</si>
  <si>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</si>
  <si>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</si>
  <si>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</si>
  <si>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</si>
  <si>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</si>
  <si>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</si>
  <si>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</si>
  <si>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</si>
  <si>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</si>
  <si>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</si>
  <si>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</si>
  <si>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</si>
  <si>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</si>
  <si>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</si>
  <si>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</si>
  <si>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</si>
  <si>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</si>
  <si>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</si>
  <si>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</si>
  <si>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</si>
  <si>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</si>
  <si>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</si>
  <si>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</si>
  <si>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</si>
  <si>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</si>
  <si>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</si>
  <si>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</si>
  <si>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</si>
  <si>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</si>
  <si>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</si>
  <si>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</si>
  <si>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</si>
  <si>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</si>
  <si>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</si>
  <si>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</si>
  <si>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</si>
  <si>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</si>
  <si>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</si>
  <si>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</si>
  <si>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</si>
  <si>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</si>
  <si>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</si>
  <si>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</si>
  <si>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</si>
  <si>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</si>
  <si>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</si>
  <si>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</si>
  <si>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</si>
  <si>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</si>
  <si>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</si>
  <si>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</si>
  <si>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</si>
  <si>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</si>
  <si>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</si>
  <si>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</si>
  <si>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</si>
  <si>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</si>
  <si>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</si>
  <si>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</si>
  <si>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</si>
  <si>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</si>
  <si>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</si>
  <si>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</si>
  <si>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</si>
  <si>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</si>
  <si>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</si>
  <si>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</si>
  <si>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</si>
  <si>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</si>
  <si>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</si>
  <si>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</si>
  <si>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</si>
  <si>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</si>
  <si>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</si>
  <si>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</si>
  <si>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</si>
  <si>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</si>
  <si>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</si>
  <si>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</si>
  <si>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</si>
  <si>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</si>
  <si>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</si>
  <si>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</si>
  <si>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</si>
  <si>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</si>
  <si>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</si>
  <si>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</si>
  <si>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</si>
  <si>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</si>
  <si>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</si>
  <si>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</si>
  <si>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</si>
  <si>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</si>
  <si>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</si>
  <si>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</si>
  <si>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</si>
  <si>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</si>
  <si>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</si>
  <si>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</si>
  <si>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</si>
  <si>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</si>
  <si>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</si>
  <si>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</si>
  <si>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</si>
  <si>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</si>
  <si>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</si>
  <si>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</si>
  <si>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</si>
  <si>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</si>
  <si>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</si>
  <si>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</si>
  <si>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</si>
  <si>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</si>
  <si>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</si>
  <si>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</si>
  <si>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</si>
  <si>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</si>
  <si>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</si>
  <si>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</si>
  <si>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</si>
  <si>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</si>
  <si>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</si>
  <si>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</si>
  <si>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</si>
  <si>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</si>
  <si>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</si>
  <si>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</si>
  <si>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</si>
  <si>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</si>
  <si>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</si>
  <si>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</si>
  <si>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</si>
  <si>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</si>
  <si>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</si>
  <si>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</si>
  <si>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</si>
  <si>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</si>
  <si>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</si>
  <si>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</si>
  <si>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</si>
  <si>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</si>
  <si>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</si>
  <si>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</si>
  <si>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</si>
  <si>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</si>
  <si>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</si>
  <si>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</si>
  <si>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</si>
  <si>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</si>
  <si>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</si>
  <si>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</si>
  <si>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</si>
  <si>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</si>
  <si>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</si>
  <si>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</si>
  <si>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</si>
  <si>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</si>
  <si>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</si>
  <si>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</si>
  <si>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</si>
  <si>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</si>
  <si>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</si>
  <si>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</si>
  <si>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</si>
  <si>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</si>
  <si>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</si>
  <si>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</si>
  <si>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</si>
  <si>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</si>
  <si>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</si>
  <si>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</si>
  <si>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</si>
  <si>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</si>
  <si>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</si>
  <si>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</si>
  <si>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</si>
  <si>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</si>
  <si>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</si>
  <si>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</si>
  <si>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</si>
  <si>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</si>
  <si>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</si>
  <si>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</si>
  <si>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</si>
  <si>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</si>
  <si>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</si>
  <si>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</si>
  <si>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</si>
  <si>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</si>
  <si>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</si>
  <si>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</si>
  <si>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</si>
  <si>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</si>
  <si>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</si>
  <si>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</si>
  <si>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</si>
  <si>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</si>
  <si>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</si>
  <si>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</si>
  <si>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</si>
  <si>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</si>
  <si>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</si>
  <si>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</si>
  <si>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</si>
  <si>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</si>
  <si>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</si>
  <si>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</si>
  <si>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</si>
  <si>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</si>
  <si>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</si>
  <si>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</si>
  <si>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</si>
  <si>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</si>
  <si>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</si>
  <si>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</si>
  <si>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</si>
  <si>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</si>
  <si>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</si>
  <si>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</si>
  <si>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</si>
  <si>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</si>
  <si>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</si>
  <si>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</si>
  <si>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</si>
  <si>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</si>
  <si>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</si>
  <si>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</si>
  <si>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</si>
  <si>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</si>
  <si>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</si>
  <si>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</si>
  <si>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</si>
  <si>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</si>
  <si>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</si>
  <si>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</si>
  <si>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</si>
  <si>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</si>
  <si>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</si>
  <si>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</si>
  <si>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</si>
  <si>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</si>
  <si>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</si>
  <si>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</si>
  <si>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</si>
  <si>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</si>
  <si>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</si>
  <si>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</si>
  <si>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</si>
  <si>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</si>
  <si>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</si>
  <si>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</si>
  <si>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</si>
  <si>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</si>
  <si>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</si>
  <si>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</si>
  <si>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</si>
  <si>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</si>
  <si>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</si>
  <si>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</si>
  <si>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</si>
  <si>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</si>
  <si>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</si>
  <si>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</si>
  <si>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</si>
  <si>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</si>
  <si>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</si>
  <si>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</si>
  <si>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</si>
  <si>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</si>
  <si>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</si>
  <si>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</si>
  <si>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</si>
  <si>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</si>
  <si>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</si>
  <si>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</si>
  <si>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</si>
  <si>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</si>
  <si>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</si>
  <si>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</si>
  <si>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</si>
  <si>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</si>
  <si>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</si>
  <si>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</si>
  <si>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</si>
  <si>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</si>
  <si>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</si>
  <si>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</si>
  <si>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</si>
  <si>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</si>
  <si>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</si>
  <si>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</si>
  <si>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</si>
  <si>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</si>
  <si>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</si>
  <si>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</si>
  <si>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</si>
  <si>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</si>
  <si>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</si>
  <si>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</si>
  <si>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</si>
  <si>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</si>
  <si>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</si>
  <si>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</si>
  <si>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</si>
  <si>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</si>
  <si>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</si>
  <si>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</si>
  <si>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</si>
  <si>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</si>
  <si>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</si>
  <si>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</si>
  <si>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</si>
  <si>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</si>
  <si>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</si>
  <si>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</si>
  <si>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</si>
  <si>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</si>
  <si>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</si>
  <si>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</si>
  <si>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</si>
  <si>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</si>
  <si>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</si>
  <si>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</si>
  <si>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</si>
  <si>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</si>
  <si>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</si>
  <si>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</si>
  <si>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</si>
  <si>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</si>
  <si>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</si>
  <si>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</si>
  <si>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</si>
  <si>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</si>
  <si>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</si>
  <si>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</si>
  <si>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</si>
  <si>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</si>
  <si>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</si>
  <si>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</si>
  <si>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</si>
  <si>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</si>
  <si>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</si>
  <si>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</si>
  <si>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</si>
  <si>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</si>
  <si>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</si>
  <si>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</si>
  <si>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</si>
  <si>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</si>
  <si>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</si>
  <si>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</si>
  <si>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</si>
  <si>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</si>
  <si>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</si>
  <si>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</si>
  <si>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</si>
  <si>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</si>
  <si>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</si>
  <si>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</si>
  <si>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</si>
  <si>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</si>
  <si>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</si>
  <si>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</si>
  <si>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</si>
  <si>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</si>
  <si>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</si>
  <si>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</si>
  <si>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</si>
  <si>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</si>
  <si>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</si>
  <si>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</si>
  <si>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</si>
  <si>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</si>
  <si>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</si>
  <si>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</si>
  <si>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</si>
  <si>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</si>
  <si>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</si>
  <si>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</si>
  <si>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</si>
  <si>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</si>
  <si>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</si>
  <si>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</si>
  <si>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</si>
  <si>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</si>
  <si>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</si>
  <si>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</si>
  <si>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</si>
  <si>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</si>
  <si>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</si>
  <si>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</si>
  <si>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</si>
  <si>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</si>
  <si>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</si>
  <si>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</si>
  <si>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</si>
  <si>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</si>
  <si>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</si>
  <si>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</si>
  <si>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</si>
  <si>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</si>
  <si>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</si>
  <si>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</si>
  <si>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</si>
  <si>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</si>
  <si>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</si>
  <si>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</si>
  <si>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</si>
  <si>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</si>
  <si>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</si>
  <si>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</si>
  <si>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</si>
  <si>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</si>
  <si>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</si>
  <si>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</si>
  <si>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</si>
  <si>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</si>
  <si>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</si>
  <si>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</si>
  <si>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</si>
  <si>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</si>
  <si>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</si>
  <si>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</si>
  <si>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</si>
  <si>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</si>
  <si>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</si>
  <si>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</si>
  <si>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</si>
  <si>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</si>
  <si>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</si>
  <si>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</si>
  <si>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</si>
  <si>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</si>
  <si>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</si>
  <si>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</si>
  <si>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</si>
  <si>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</si>
  <si>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</si>
  <si>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</si>
  <si>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</si>
  <si>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</si>
  <si>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</si>
  <si>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</si>
  <si>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</si>
  <si>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</si>
  <si>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</si>
  <si>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</si>
  <si>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</si>
  <si>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</si>
  <si>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</si>
  <si>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</si>
  <si>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</si>
  <si>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</si>
  <si>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</si>
  <si>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</si>
  <si>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</si>
  <si>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</si>
  <si>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</si>
  <si>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</si>
  <si>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</si>
  <si>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</si>
  <si>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</si>
  <si>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</si>
  <si>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</si>
  <si>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</si>
  <si>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</si>
  <si>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</si>
  <si>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</si>
  <si>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</si>
  <si>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</si>
  <si>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</si>
  <si>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</si>
  <si>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</si>
  <si>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</si>
  <si>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</si>
  <si>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</si>
  <si>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</si>
  <si>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</si>
  <si>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</si>
  <si>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</si>
  <si>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</si>
  <si>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</si>
  <si>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</si>
  <si>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</si>
  <si>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</si>
  <si>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</si>
  <si>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</si>
  <si>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</si>
  <si>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</si>
  <si>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</si>
  <si>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</si>
  <si>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</si>
  <si>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</si>
  <si>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</si>
  <si>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</si>
  <si>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</si>
  <si>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</si>
  <si>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</si>
  <si>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</si>
  <si>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</si>
  <si>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</si>
  <si>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</si>
  <si>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</si>
  <si>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</si>
  <si>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</si>
  <si>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</si>
  <si>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</si>
  <si>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</si>
  <si>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</si>
  <si>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</si>
  <si>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</si>
  <si>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</si>
  <si>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</si>
  <si>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</si>
  <si>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</si>
  <si>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</si>
  <si>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</si>
  <si>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</si>
  <si>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</si>
  <si>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</si>
  <si>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</si>
  <si>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</si>
  <si>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</si>
  <si>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</si>
  <si>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</si>
  <si>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</si>
  <si>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</si>
  <si>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</si>
  <si>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</si>
  <si>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</si>
  <si>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</si>
  <si>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</si>
  <si>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</si>
  <si>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</si>
  <si>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</si>
  <si>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</si>
  <si>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</si>
  <si>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</si>
  <si>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</si>
  <si>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</si>
  <si>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</si>
  <si>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</si>
  <si>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</si>
  <si>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</si>
  <si>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</si>
  <si>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</si>
  <si>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</si>
  <si>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</si>
  <si>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</si>
  <si>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</si>
  <si>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</si>
  <si>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</si>
  <si>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</si>
  <si>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</si>
  <si>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</si>
  <si>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</si>
  <si>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</si>
  <si>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</si>
  <si>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</si>
  <si>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</si>
  <si>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</si>
  <si>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</si>
  <si>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</si>
  <si>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</si>
  <si>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</si>
  <si>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</si>
  <si>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</si>
  <si>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</si>
  <si>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</si>
  <si>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</si>
  <si>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</si>
  <si>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</si>
  <si>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</si>
  <si>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</si>
  <si>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</si>
  <si>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</si>
  <si>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</si>
  <si>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</si>
  <si>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</si>
  <si>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</si>
  <si>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</si>
  <si>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</si>
  <si>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</si>
  <si>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</si>
  <si>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</si>
  <si>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</si>
  <si>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</si>
  <si>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</si>
  <si>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</si>
  <si>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</si>
  <si>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</si>
  <si>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</si>
  <si>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</si>
  <si>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</si>
  <si>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</si>
  <si>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</si>
  <si>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</si>
  <si>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</si>
  <si>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</si>
  <si>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</si>
  <si>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</si>
  <si>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</si>
  <si>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</si>
  <si>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</si>
  <si>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</si>
  <si>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</si>
  <si>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</si>
  <si>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</si>
  <si>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</si>
  <si>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</si>
  <si>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</si>
  <si>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</si>
  <si>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</si>
  <si>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</si>
  <si>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</si>
  <si>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</si>
  <si>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</si>
  <si>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</si>
  <si>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</si>
  <si>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</si>
  <si>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</si>
  <si>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</si>
  <si>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</si>
  <si>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</si>
  <si>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</si>
  <si>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</si>
  <si>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</si>
  <si>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</si>
  <si>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</si>
  <si>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</si>
  <si>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</si>
  <si>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</si>
  <si>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</si>
  <si>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</si>
  <si>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</si>
  <si>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</si>
  <si>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</si>
  <si>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</si>
  <si>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</si>
  <si>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</si>
  <si>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</si>
  <si>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</si>
  <si>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</si>
  <si>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</si>
  <si>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</si>
  <si>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</si>
  <si>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</si>
  <si>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</si>
  <si>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</si>
  <si>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</si>
  <si>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</si>
  <si>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</si>
  <si>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</si>
  <si>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</si>
  <si>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</si>
  <si>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</si>
  <si>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</si>
  <si>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</si>
  <si>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</si>
  <si>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</si>
  <si>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</si>
  <si>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</si>
  <si>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</si>
  <si>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</si>
  <si>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</si>
  <si>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</si>
  <si>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</si>
  <si>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</si>
  <si>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</si>
  <si>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</si>
  <si>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</si>
  <si>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</si>
  <si>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</si>
  <si>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</si>
  <si>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</si>
  <si>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</si>
  <si>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</si>
  <si>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</si>
  <si>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</si>
  <si>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</si>
  <si>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</si>
  <si>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</si>
  <si>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</si>
  <si>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</si>
  <si>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</si>
  <si>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</si>
  <si>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</si>
  <si>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</si>
  <si>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</si>
  <si>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</si>
  <si>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</si>
  <si>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</si>
  <si>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</si>
  <si>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</si>
  <si>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</si>
  <si>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</si>
  <si>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</si>
  <si>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</si>
  <si>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</si>
  <si>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</si>
  <si>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</si>
  <si>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</si>
  <si>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</si>
  <si>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</si>
  <si>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</si>
  <si>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</si>
  <si>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</si>
  <si>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</si>
  <si>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</si>
  <si>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</si>
  <si>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</si>
  <si>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</si>
  <si>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</si>
  <si>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</si>
  <si>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</si>
  <si>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</si>
  <si>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</si>
  <si>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</si>
  <si>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</si>
  <si>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</si>
  <si>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</si>
  <si>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</si>
  <si>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</si>
  <si>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</si>
  <si>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</si>
  <si>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</si>
  <si>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</si>
  <si>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</si>
  <si>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</si>
  <si>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</si>
  <si>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</si>
  <si>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</si>
  <si>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</si>
  <si>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</si>
  <si>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</si>
  <si>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</si>
  <si>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</si>
  <si>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</si>
  <si>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</si>
  <si>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</si>
  <si>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</si>
  <si>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</si>
  <si>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</si>
  <si>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</si>
  <si>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</si>
  <si>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</si>
  <si>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</si>
  <si>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</si>
  <si>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</si>
  <si>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</si>
  <si>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</si>
  <si>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</si>
  <si>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</si>
  <si>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</si>
  <si>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</si>
  <si>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</si>
  <si>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</si>
  <si>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</si>
  <si>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</si>
  <si>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</si>
  <si>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</si>
  <si>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</si>
  <si>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</si>
  <si>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</si>
  <si>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</si>
  <si>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</si>
  <si>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</si>
  <si>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</si>
  <si>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</si>
  <si>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</si>
  <si>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</si>
  <si>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</si>
  <si>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</si>
  <si>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</si>
  <si>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</si>
  <si>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</si>
  <si>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</si>
  <si>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</si>
  <si>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</si>
  <si>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</si>
  <si>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</si>
  <si>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</si>
  <si>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</si>
  <si>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</si>
  <si>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</si>
  <si>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</si>
  <si>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</si>
  <si>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</si>
  <si>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</si>
  <si>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</si>
  <si>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</si>
  <si>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</si>
  <si>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</si>
  <si>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</si>
  <si>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</si>
  <si>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</si>
  <si>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</si>
  <si>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</si>
  <si>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</si>
  <si>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</si>
  <si>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</si>
  <si>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</si>
  <si>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</si>
  <si>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</si>
  <si>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</si>
  <si>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</si>
  <si>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</si>
  <si>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</si>
  <si>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</si>
  <si>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</si>
  <si>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</si>
  <si>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</si>
  <si>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</si>
  <si>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</si>
  <si>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</si>
  <si>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</si>
  <si>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</si>
  <si>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</si>
  <si>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</si>
  <si>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</si>
  <si>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</si>
  <si>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</si>
  <si>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</si>
  <si>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</si>
  <si>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</si>
  <si>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</si>
  <si>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</si>
  <si>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</si>
  <si>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</si>
  <si>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</si>
  <si>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</si>
  <si>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</si>
  <si>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</si>
  <si>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</si>
  <si>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</si>
  <si>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</si>
  <si>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</si>
  <si>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</si>
  <si>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</si>
  <si>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</si>
  <si>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</si>
  <si>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</si>
  <si>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</si>
  <si>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</si>
  <si>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</si>
  <si>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</si>
  <si>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</si>
  <si>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</si>
  <si>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</si>
  <si>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</si>
  <si>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</si>
  <si>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</si>
  <si>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</si>
  <si>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</si>
  <si>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</si>
  <si>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</si>
  <si>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</si>
  <si>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</si>
  <si>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</si>
  <si>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</si>
  <si>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</si>
  <si>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</si>
  <si>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</si>
  <si>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</si>
  <si>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</si>
  <si>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</si>
  <si>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</si>
  <si>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</si>
  <si>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</si>
  <si>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</si>
  <si>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</si>
  <si>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</si>
  <si>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</si>
  <si>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</si>
  <si>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</si>
  <si>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</si>
  <si>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</si>
  <si>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</si>
  <si>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</si>
  <si>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</si>
  <si>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</si>
  <si>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</si>
  <si>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</si>
  <si>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</si>
  <si>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</si>
  <si>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</si>
  <si>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</si>
  <si>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</si>
  <si>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</si>
  <si>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</si>
  <si>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</si>
  <si>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</si>
  <si>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</si>
  <si>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</si>
  <si>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</si>
  <si>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</si>
  <si>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</si>
  <si>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</si>
  <si>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</si>
  <si>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</si>
  <si>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</si>
  <si>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</si>
  <si>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</si>
  <si>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</si>
  <si>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</si>
  <si>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</si>
  <si>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</si>
  <si>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</si>
  <si>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</si>
  <si>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</si>
  <si>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</si>
  <si>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</si>
  <si>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</si>
  <si>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</si>
  <si>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</si>
  <si>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</si>
  <si>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</si>
  <si>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</si>
  <si>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</si>
  <si>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</si>
  <si>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</si>
  <si>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</si>
  <si>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</si>
  <si>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</si>
  <si>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</si>
  <si>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</si>
  <si>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</si>
  <si>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</si>
  <si>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</si>
  <si>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</si>
  <si>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</si>
  <si>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</si>
  <si>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</si>
  <si>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</si>
  <si>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</si>
  <si>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</si>
  <si>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</si>
  <si>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</si>
  <si>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</si>
  <si>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</si>
  <si>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</si>
  <si>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</si>
  <si>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</si>
  <si>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</si>
  <si>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</si>
  <si>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</si>
  <si>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</si>
  <si>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</si>
  <si>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</si>
  <si>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</si>
  <si>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</si>
  <si>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</si>
  <si>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</si>
  <si>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</si>
  <si>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</si>
  <si>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</si>
  <si>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</si>
  <si>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</si>
  <si>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</si>
  <si>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</si>
  <si>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</si>
  <si>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</si>
  <si>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</si>
  <si>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</si>
  <si>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</si>
  <si>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</si>
  <si>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</si>
  <si>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</si>
  <si>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</si>
  <si>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</si>
  <si>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</si>
  <si>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</si>
  <si>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</si>
  <si>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</si>
  <si>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</si>
  <si>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</si>
  <si>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</si>
  <si>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</si>
  <si>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</si>
  <si>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</si>
  <si>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</si>
  <si>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</si>
  <si>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</si>
  <si>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</si>
  <si>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</si>
  <si>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</si>
  <si>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</si>
  <si>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</si>
  <si>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</si>
  <si>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</si>
  <si>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</si>
  <si>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</si>
  <si>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</si>
  <si>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</si>
  <si>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</si>
  <si>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</si>
  <si>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</si>
  <si>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</si>
  <si>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</si>
  <si>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</si>
  <si>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</si>
  <si>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</si>
  <si>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</si>
  <si>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</si>
  <si>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</si>
  <si>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</si>
  <si>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</si>
  <si>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</si>
  <si>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</si>
  <si>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</si>
  <si>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</si>
  <si>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</si>
  <si>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</si>
  <si>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</si>
  <si>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</si>
  <si>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</si>
  <si>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</si>
  <si>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</si>
  <si>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</si>
  <si>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</si>
  <si>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</si>
  <si>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</si>
  <si>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</si>
  <si>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</si>
  <si>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</si>
  <si>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</si>
  <si>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</si>
  <si>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</si>
  <si>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</si>
  <si>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</si>
  <si>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</si>
  <si>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</si>
  <si>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</si>
  <si>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</si>
  <si>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</si>
  <si>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</si>
  <si>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</si>
  <si>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</si>
  <si>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</si>
  <si>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</si>
  <si>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</si>
  <si>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</si>
  <si>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</si>
  <si>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</si>
  <si>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</si>
  <si>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</si>
  <si>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</si>
  <si>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</si>
  <si>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</si>
  <si>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</si>
  <si>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</si>
  <si>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</si>
  <si>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</si>
  <si>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</si>
  <si>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</si>
  <si>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</si>
  <si>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</si>
  <si>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</si>
  <si>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</si>
  <si>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</si>
  <si>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</si>
  <si>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</si>
  <si>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</si>
  <si>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</si>
  <si>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</si>
  <si>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</si>
  <si>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</si>
  <si>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</si>
  <si>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</si>
  <si>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</si>
  <si>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</si>
  <si>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</si>
  <si>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</si>
  <si>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</si>
  <si>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</si>
  <si>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</si>
  <si>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</si>
  <si>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</si>
  <si>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</si>
  <si>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</si>
  <si>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</si>
  <si>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</si>
  <si>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</si>
  <si>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</si>
  <si>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</si>
  <si>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</si>
  <si>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</si>
  <si>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</si>
  <si>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</si>
  <si>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</si>
  <si>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</si>
  <si>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</si>
  <si>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</si>
  <si>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</si>
  <si>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</si>
  <si>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</si>
  <si>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</si>
  <si>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</si>
  <si>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</si>
  <si>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</si>
  <si>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</si>
  <si>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</si>
  <si>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</si>
  <si>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</si>
  <si>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</si>
  <si>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</si>
  <si>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</si>
  <si>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</si>
  <si>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</si>
  <si>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</si>
  <si>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</si>
  <si>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</si>
  <si>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</si>
  <si>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</si>
  <si>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</si>
  <si>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</si>
  <si>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</si>
  <si>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</si>
  <si>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</si>
  <si>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</si>
  <si>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</si>
  <si>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</si>
  <si>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</si>
  <si>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</si>
  <si>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</si>
  <si>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</si>
  <si>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</si>
  <si>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</si>
  <si>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</si>
  <si>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</si>
  <si>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</si>
  <si>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</si>
  <si>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</si>
  <si>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</si>
  <si>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</si>
  <si>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</si>
  <si>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</si>
  <si>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</si>
  <si>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</si>
  <si>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</si>
  <si>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</si>
  <si>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</si>
  <si>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</si>
  <si>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</si>
  <si>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</si>
  <si>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</si>
  <si>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</si>
  <si>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</si>
  <si>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</si>
  <si>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</si>
  <si>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</si>
  <si>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</si>
  <si>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</si>
  <si>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</si>
  <si>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</si>
  <si>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</si>
  <si>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</si>
  <si>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</si>
  <si>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</si>
  <si>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</si>
  <si>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</si>
  <si>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</si>
  <si>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</si>
  <si>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</si>
  <si>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</si>
  <si>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</si>
  <si>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</si>
  <si>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</si>
  <si>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</si>
  <si>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</si>
  <si>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</si>
  <si>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</si>
  <si>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</si>
  <si>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</si>
  <si>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</si>
  <si>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</si>
  <si>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</si>
  <si>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</si>
  <si>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</si>
  <si>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</si>
  <si>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</si>
  <si>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</si>
  <si>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</si>
  <si>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</si>
  <si>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</si>
  <si>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</si>
  <si>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</si>
  <si>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</si>
  <si>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</si>
  <si>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</si>
  <si>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</si>
  <si>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</si>
  <si>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</si>
  <si>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</si>
  <si>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</si>
  <si>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</si>
  <si>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</si>
  <si>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</si>
  <si>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</si>
  <si>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</si>
  <si>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</si>
  <si>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</si>
  <si>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</si>
  <si>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</si>
  <si>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</si>
  <si>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</si>
  <si>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</si>
  <si>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</si>
  <si>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</si>
  <si>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</si>
  <si>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</si>
  <si>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</si>
  <si>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</si>
  <si>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</si>
  <si>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</si>
  <si>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</si>
  <si>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</si>
  <si>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</si>
  <si>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</si>
  <si>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</si>
  <si>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</si>
  <si>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</si>
  <si>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</si>
  <si>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</si>
  <si>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</si>
  <si>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</si>
  <si>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</si>
  <si>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</si>
  <si>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</si>
  <si>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</si>
  <si>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</si>
  <si>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</si>
  <si>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</si>
  <si>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</si>
  <si>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</si>
  <si>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</si>
  <si>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</si>
  <si>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</si>
  <si>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</si>
  <si>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</si>
  <si>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</si>
  <si>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</si>
  <si>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</si>
  <si>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</si>
  <si>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</si>
  <si>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</si>
  <si>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</si>
  <si>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</si>
  <si>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</si>
  <si>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</si>
  <si>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</si>
  <si>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</si>
  <si>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</si>
  <si>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</si>
  <si>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</si>
  <si>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</si>
  <si>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</si>
  <si>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</si>
  <si>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</si>
  <si>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</si>
  <si>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</si>
  <si>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</si>
  <si>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</si>
  <si>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</si>
  <si>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</si>
  <si>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</si>
  <si>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</si>
  <si>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</si>
  <si>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</si>
  <si>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</si>
  <si>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</si>
  <si>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</si>
  <si>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</si>
  <si>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</si>
  <si>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</si>
  <si>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</si>
  <si>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</si>
  <si>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</si>
  <si>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</si>
  <si>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</si>
  <si>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</si>
  <si>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</si>
  <si>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</si>
  <si>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</si>
  <si>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</si>
  <si>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</si>
  <si>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</si>
  <si>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</si>
  <si>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</si>
  <si>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</si>
  <si>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</si>
  <si>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</si>
  <si>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</si>
  <si>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</si>
  <si>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</si>
  <si>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</si>
  <si>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</si>
  <si>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</si>
  <si>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</si>
  <si>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</si>
  <si>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</si>
  <si>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</si>
  <si>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</si>
  <si>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</si>
  <si>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</si>
  <si>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</si>
  <si>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</si>
  <si>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</si>
  <si>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</si>
  <si>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</si>
  <si>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</si>
  <si>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</si>
  <si>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</si>
  <si>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</si>
  <si>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</si>
  <si>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</si>
  <si>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</si>
  <si>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</si>
  <si>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</si>
  <si>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</si>
  <si>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</si>
  <si>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</si>
  <si>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</si>
  <si>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</si>
  <si>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</si>
  <si>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</si>
  <si>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</si>
  <si>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</si>
  <si>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</si>
  <si>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</si>
  <si>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</si>
  <si>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</si>
  <si>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</si>
  <si>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</si>
  <si>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</si>
  <si>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</si>
  <si>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</si>
  <si>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</si>
  <si>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</si>
  <si>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</si>
  <si>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</si>
  <si>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</si>
  <si>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</si>
  <si>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</si>
  <si>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</si>
  <si>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</si>
  <si>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</si>
  <si>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</si>
  <si>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</si>
  <si>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</si>
  <si>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</si>
  <si>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</si>
  <si>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</si>
  <si>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</si>
  <si>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</si>
  <si>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</si>
  <si>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</si>
  <si>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</si>
  <si>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</si>
  <si>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</si>
  <si>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</si>
  <si>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</si>
  <si>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</si>
  <si>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</si>
  <si>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</si>
  <si>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</si>
  <si>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</si>
  <si>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</si>
  <si>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</si>
  <si>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</si>
  <si>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</si>
  <si>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</si>
  <si>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</si>
  <si>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</si>
  <si>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</si>
  <si>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</si>
  <si>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</si>
  <si>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</si>
  <si>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</si>
  <si>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</si>
  <si>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</si>
  <si>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</si>
  <si>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</si>
  <si>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</si>
  <si>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</si>
  <si>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</si>
  <si>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</si>
  <si>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</si>
  <si>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</si>
  <si>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</si>
  <si>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</si>
  <si>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</si>
  <si>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</si>
  <si>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</si>
  <si>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</si>
  <si>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</si>
  <si>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</si>
  <si>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</si>
  <si>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</si>
  <si>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</si>
  <si>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</si>
  <si>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</si>
  <si>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</si>
  <si>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</si>
  <si>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</si>
  <si>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</si>
  <si>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</si>
  <si>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</si>
  <si>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</si>
  <si>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</si>
  <si>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</si>
  <si>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</si>
  <si>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</si>
  <si>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</si>
  <si>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</si>
  <si>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</si>
  <si>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</si>
  <si>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</si>
  <si>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</si>
  <si>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</si>
  <si>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</si>
  <si>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</si>
  <si>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</si>
  <si>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</si>
  <si>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</si>
  <si>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</si>
  <si>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</si>
  <si>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</si>
  <si>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</si>
  <si>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</si>
  <si>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</si>
  <si>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</si>
  <si>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</si>
  <si>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</si>
  <si>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</si>
  <si>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</si>
  <si>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</si>
  <si>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</si>
  <si>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</si>
  <si>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</si>
  <si>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</si>
  <si>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</si>
  <si>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</si>
  <si>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</si>
  <si>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</si>
  <si>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</si>
  <si>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</si>
  <si>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</si>
  <si>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</si>
  <si>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</si>
  <si>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</si>
  <si>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</si>
  <si>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</si>
  <si>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</si>
  <si>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</si>
  <si>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</si>
  <si>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</si>
  <si>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</si>
  <si>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</si>
  <si>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</si>
  <si>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</si>
  <si>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</si>
  <si>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</si>
  <si>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</si>
  <si>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</si>
  <si>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</si>
  <si>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</si>
  <si>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</si>
  <si>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</si>
  <si>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</si>
  <si>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</si>
  <si>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</si>
  <si>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</si>
  <si>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</si>
  <si>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</si>
  <si>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</si>
  <si>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</si>
  <si>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</si>
  <si>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</si>
  <si>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</si>
  <si>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</si>
  <si>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</si>
  <si>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</si>
  <si>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</si>
  <si>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</si>
  <si>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</si>
  <si>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</si>
  <si>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</si>
  <si>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</si>
  <si>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</si>
  <si>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</si>
  <si>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</si>
  <si>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</si>
  <si>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</si>
  <si>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</si>
  <si>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</si>
  <si>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</si>
  <si>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</si>
  <si>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</si>
  <si>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</si>
  <si>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</si>
  <si>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</si>
  <si>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</si>
  <si>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</si>
  <si>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</si>
  <si>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</si>
  <si>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</si>
  <si>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</si>
  <si>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</si>
  <si>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</si>
  <si>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</si>
  <si>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</si>
  <si>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</si>
  <si>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</si>
  <si>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</si>
  <si>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</si>
  <si>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</si>
  <si>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</si>
  <si>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</si>
  <si>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</si>
  <si>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</si>
  <si>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</si>
  <si>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</si>
  <si>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</si>
  <si>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</si>
  <si>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</si>
  <si>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</si>
  <si>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</si>
  <si>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</si>
  <si>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</si>
  <si>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</si>
  <si>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</si>
  <si>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</si>
  <si>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</si>
  <si>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</si>
  <si>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</si>
  <si>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</si>
  <si>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</si>
  <si>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</si>
  <si>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</si>
  <si>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</si>
  <si>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</si>
  <si>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</si>
  <si>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</si>
  <si>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</si>
  <si>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</si>
  <si>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</si>
  <si>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</si>
  <si>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</si>
  <si>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</si>
  <si>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</si>
  <si>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</si>
  <si>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</si>
  <si>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</si>
  <si>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</si>
  <si>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</si>
  <si>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</si>
  <si>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</si>
  <si>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</si>
  <si>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</si>
  <si>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</si>
  <si>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</si>
  <si>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</si>
  <si>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</si>
  <si>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</si>
  <si>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</si>
  <si>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</si>
  <si>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</si>
  <si>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</si>
  <si>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</si>
  <si>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</si>
  <si>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</si>
  <si>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</si>
  <si>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</si>
  <si>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</si>
  <si>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</si>
  <si>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</si>
  <si>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</si>
  <si>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</si>
  <si>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</si>
  <si>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</si>
  <si>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</si>
  <si>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</si>
  <si>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</si>
  <si>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</si>
  <si>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</si>
  <si>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</si>
  <si>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</si>
  <si>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</si>
  <si>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</si>
  <si>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</si>
  <si>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</si>
  <si>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</si>
  <si>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</si>
  <si>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</si>
  <si>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</si>
  <si>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</si>
  <si>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</si>
  <si>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</si>
  <si>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</si>
  <si>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</si>
  <si>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</si>
  <si>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</si>
  <si>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</si>
  <si>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</si>
  <si>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</si>
  <si>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</si>
  <si>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</si>
  <si>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</si>
  <si>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</si>
  <si>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</si>
  <si>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</si>
  <si>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</si>
  <si>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</si>
  <si>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</si>
  <si>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</si>
  <si>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</si>
  <si>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</si>
  <si>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</si>
  <si>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</si>
  <si>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</si>
  <si>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</si>
  <si>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</si>
  <si>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</si>
  <si>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</si>
  <si>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</si>
  <si>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</si>
  <si>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</si>
  <si>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</si>
  <si>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</si>
  <si>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</si>
  <si>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</si>
  <si>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</si>
  <si>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</si>
  <si>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</si>
  <si>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</si>
  <si>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</si>
  <si>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</si>
  <si>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</si>
  <si>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</si>
  <si>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</si>
  <si>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</si>
  <si>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</si>
  <si>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</si>
  <si>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</si>
  <si>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</si>
  <si>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</si>
  <si>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</si>
  <si>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</si>
  <si>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</si>
  <si>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</si>
  <si>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</si>
  <si>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</si>
  <si>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</si>
  <si>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</si>
  <si>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</si>
  <si>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</si>
  <si>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</si>
  <si>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</si>
  <si>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</si>
  <si>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</si>
  <si>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</si>
  <si>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</si>
  <si>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</si>
  <si>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</si>
  <si>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</si>
  <si>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</si>
  <si>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</si>
  <si>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</si>
  <si>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</si>
  <si>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</si>
  <si>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</si>
  <si>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</si>
  <si>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</si>
  <si>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</si>
  <si>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</si>
  <si>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</si>
  <si>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</si>
  <si>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</si>
  <si>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</si>
  <si>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</si>
  <si>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</si>
  <si>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</si>
  <si>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</si>
  <si>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</si>
  <si>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</si>
  <si>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</si>
  <si>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</si>
  <si>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</si>
  <si>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</si>
  <si>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</si>
  <si>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</si>
  <si>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</si>
  <si>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</si>
  <si>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</si>
  <si>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</si>
  <si>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</si>
  <si>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</si>
  <si>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</si>
  <si>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</si>
  <si>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</si>
  <si>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</si>
  <si>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</si>
  <si>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</si>
  <si>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</si>
  <si>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</si>
  <si>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</si>
  <si>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</si>
  <si>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</si>
  <si>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</si>
  <si>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</si>
  <si>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</si>
  <si>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</si>
  <si>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</si>
  <si>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</si>
  <si>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</si>
  <si>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</si>
  <si>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</si>
  <si>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</si>
  <si>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</si>
  <si>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</si>
  <si>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</si>
  <si>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</si>
  <si>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</si>
  <si>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</si>
  <si>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</si>
  <si>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</si>
  <si>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</si>
  <si>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</si>
  <si>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</si>
  <si>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</si>
  <si>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</si>
  <si>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</si>
  <si>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</si>
  <si>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</si>
  <si>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</si>
  <si>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</si>
  <si>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</si>
  <si>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</si>
  <si>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</si>
  <si>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</si>
  <si>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</si>
  <si>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</si>
  <si>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</si>
  <si>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</si>
  <si>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</si>
  <si>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</si>
  <si>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</si>
  <si>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</si>
  <si>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</si>
  <si>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</si>
  <si>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</si>
  <si>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</si>
  <si>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</si>
  <si>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</si>
  <si>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</si>
  <si>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</si>
  <si>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</si>
  <si>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</si>
  <si>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</si>
  <si>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</si>
  <si>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</si>
  <si>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</si>
  <si>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</si>
  <si>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</si>
  <si>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</si>
  <si>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</si>
  <si>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</si>
  <si>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</si>
  <si>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</si>
  <si>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</si>
  <si>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</si>
  <si>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</si>
  <si>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</si>
  <si>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</si>
  <si>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</si>
  <si>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</si>
  <si>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</si>
  <si>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</si>
  <si>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</si>
  <si>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</si>
  <si>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</si>
  <si>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</si>
  <si>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</si>
  <si>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</si>
  <si>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</si>
  <si>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</si>
  <si>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</si>
  <si>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</si>
  <si>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</si>
  <si>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</si>
  <si>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</si>
  <si>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</si>
  <si>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</si>
  <si>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</si>
  <si>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</si>
  <si>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</si>
  <si>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</si>
  <si>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</si>
  <si>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</si>
  <si>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</si>
  <si>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</si>
  <si>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</si>
  <si>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</si>
  <si>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</si>
  <si>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</si>
  <si>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</si>
  <si>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</si>
  <si>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</si>
  <si>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</si>
  <si>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</si>
  <si>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</si>
  <si>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</si>
  <si>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</si>
  <si>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</si>
  <si>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</si>
  <si>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</si>
  <si>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</si>
  <si>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</si>
  <si>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</si>
  <si>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</si>
  <si>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</si>
  <si>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</si>
  <si>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</si>
  <si>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</si>
  <si>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</si>
  <si>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</si>
  <si>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</si>
  <si>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</si>
  <si>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</si>
  <si>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</si>
  <si>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</si>
  <si>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</si>
  <si>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</si>
  <si>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</si>
  <si>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</si>
  <si>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</si>
  <si>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</si>
  <si>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</si>
  <si>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</si>
  <si>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</si>
  <si>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</si>
  <si>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</si>
  <si>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</si>
  <si>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</si>
  <si>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</si>
  <si>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</si>
  <si>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</si>
  <si>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</si>
  <si>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</si>
  <si>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</si>
  <si>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</si>
  <si>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</si>
  <si>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</si>
  <si>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</si>
  <si>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</si>
  <si>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</si>
  <si>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</si>
  <si>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</si>
  <si>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</si>
  <si>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</si>
  <si>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</si>
  <si>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</si>
  <si>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</si>
  <si>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</si>
  <si>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</si>
  <si>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</si>
  <si>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</si>
  <si>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</si>
  <si>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</si>
  <si>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</si>
  <si>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</si>
  <si>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</si>
  <si>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</si>
  <si>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</si>
  <si>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</si>
  <si>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</si>
  <si>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</si>
  <si>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</si>
  <si>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</si>
  <si>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</si>
  <si>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</si>
  <si>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</si>
  <si>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</si>
  <si>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</si>
  <si>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</si>
  <si>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</si>
  <si>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</si>
  <si>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</si>
  <si>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</si>
  <si>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</si>
  <si>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</si>
  <si>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</si>
  <si>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</si>
  <si>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</si>
  <si>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</si>
  <si>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</si>
  <si>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</si>
  <si>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</si>
  <si>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</si>
  <si>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</si>
  <si>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</si>
  <si>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</si>
  <si>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</si>
  <si>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</si>
  <si>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</si>
  <si>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</si>
  <si>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</si>
  <si>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</si>
  <si>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</si>
  <si>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</si>
  <si>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</si>
  <si>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</si>
  <si>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</si>
  <si>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</si>
  <si>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</si>
  <si>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</si>
  <si>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</si>
  <si>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</si>
  <si>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</si>
  <si>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</si>
  <si>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</si>
  <si>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</si>
  <si>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</si>
  <si>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</si>
  <si>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</si>
  <si>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</si>
  <si>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</si>
  <si>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</si>
  <si>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</si>
  <si>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</si>
  <si>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</si>
  <si>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</si>
  <si>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</si>
  <si>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</si>
  <si>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</si>
  <si>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</si>
  <si>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</si>
  <si>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</si>
  <si>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</si>
  <si>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</si>
  <si>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</si>
  <si>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</si>
  <si>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</si>
  <si>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</si>
  <si>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</si>
  <si>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</si>
  <si>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</si>
  <si>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</si>
  <si>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</si>
  <si>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</si>
  <si>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</si>
  <si>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</si>
  <si>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</si>
  <si>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</si>
  <si>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</si>
  <si>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</si>
  <si>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</si>
  <si>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</si>
  <si>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</si>
  <si>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</si>
  <si>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</si>
  <si>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</si>
  <si>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</si>
  <si>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</si>
  <si>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</si>
  <si>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</si>
  <si>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</si>
  <si>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</si>
  <si>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</si>
  <si>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</si>
  <si>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</si>
  <si>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</si>
  <si>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</si>
  <si>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</si>
  <si>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</si>
  <si>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</si>
  <si>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</si>
  <si>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</si>
  <si>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</si>
  <si>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</si>
  <si>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</si>
  <si>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</si>
  <si>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</si>
  <si>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</si>
  <si>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</si>
  <si>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</si>
  <si>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</si>
  <si>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</si>
  <si>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</si>
  <si>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</si>
  <si>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</si>
  <si>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</si>
  <si>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</si>
  <si>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</si>
  <si>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</si>
  <si>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</si>
  <si>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</si>
  <si>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</si>
  <si>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</si>
  <si>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</si>
  <si>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</si>
  <si>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</si>
  <si>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</si>
  <si>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</si>
  <si>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</si>
  <si>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</si>
  <si>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</si>
  <si>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</si>
  <si>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</si>
  <si>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</si>
  <si>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</si>
  <si>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</si>
  <si>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</si>
  <si>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</si>
  <si>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</si>
  <si>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</si>
  <si>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</si>
  <si>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</si>
  <si>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</si>
  <si>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</si>
  <si>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</si>
  <si>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</si>
  <si>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</si>
  <si>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</si>
  <si>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</si>
  <si>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</si>
  <si>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</si>
  <si>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</si>
  <si>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</si>
  <si>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</si>
  <si>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</si>
  <si>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</si>
  <si>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</si>
  <si>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</si>
  <si>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</si>
  <si>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</si>
  <si>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</si>
  <si>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</si>
  <si>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</si>
  <si>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</si>
  <si>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</si>
  <si>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</si>
  <si>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</si>
  <si>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</si>
  <si>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</si>
  <si>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</si>
  <si>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</si>
  <si>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</si>
  <si>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</si>
  <si>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</si>
  <si>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</si>
  <si>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</si>
  <si>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</si>
  <si>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</si>
  <si>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</si>
  <si>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</si>
  <si>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</si>
  <si>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</si>
  <si>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</si>
  <si>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</si>
  <si>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</si>
  <si>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</si>
  <si>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</si>
  <si>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</si>
  <si>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</si>
  <si>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</si>
  <si>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</si>
  <si>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</si>
  <si>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</si>
  <si>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</si>
  <si>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</si>
  <si>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</si>
  <si>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</si>
  <si>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</si>
  <si>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</si>
  <si>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</si>
  <si>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</si>
  <si>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</si>
  <si>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</si>
  <si>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</si>
  <si>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</si>
  <si>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</si>
  <si>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</si>
  <si>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</si>
  <si>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</si>
  <si>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</si>
  <si>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</si>
  <si>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</si>
  <si>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</si>
  <si>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</si>
  <si>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</si>
  <si>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</si>
  <si>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</si>
  <si>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</si>
  <si>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</si>
  <si>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</si>
  <si>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</si>
  <si>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</si>
  <si>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</si>
  <si>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</si>
  <si>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</si>
  <si>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</si>
  <si>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</si>
  <si>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</si>
  <si>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</si>
  <si>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</si>
  <si>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</si>
  <si>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</si>
  <si>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</si>
  <si>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</si>
  <si>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</si>
  <si>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</si>
  <si>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</si>
  <si>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</si>
  <si>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</si>
  <si>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</si>
  <si>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</si>
  <si>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</si>
  <si>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</si>
  <si>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</si>
  <si>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</si>
  <si>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</si>
  <si>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</si>
  <si>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</si>
  <si>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</si>
  <si>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</si>
  <si>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</si>
  <si>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</si>
  <si>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</si>
  <si>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</si>
  <si>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</si>
  <si>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</si>
  <si>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</si>
  <si>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</si>
  <si>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</si>
  <si>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</si>
  <si>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</si>
  <si>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</si>
  <si>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</si>
  <si>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</si>
  <si>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</si>
  <si>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</si>
  <si>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</si>
  <si>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</si>
  <si>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</si>
  <si>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</si>
  <si>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</si>
  <si>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</si>
  <si>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</si>
  <si>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</si>
  <si>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</si>
  <si>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</si>
  <si>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</si>
  <si>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</si>
  <si>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</si>
  <si>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</si>
  <si>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</si>
  <si>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</si>
  <si>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</si>
  <si>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</si>
  <si>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</si>
  <si>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</si>
  <si>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</si>
  <si>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</si>
  <si>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</si>
  <si>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</si>
  <si>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</si>
  <si>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</si>
  <si>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</si>
  <si>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</si>
  <si>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</si>
  <si>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</si>
  <si>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</si>
  <si>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</si>
  <si>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</si>
  <si>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</si>
  <si>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</si>
  <si>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</si>
  <si>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</si>
  <si>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</si>
  <si>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</si>
  <si>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</si>
  <si>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</si>
  <si>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</si>
  <si>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</si>
  <si>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</si>
  <si>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</si>
  <si>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</si>
  <si>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</si>
  <si>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</si>
  <si>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</si>
  <si>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</si>
  <si>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</si>
  <si>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</si>
  <si>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</si>
  <si>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</si>
  <si>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</si>
  <si>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</si>
  <si>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</si>
  <si>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</si>
  <si>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</si>
  <si>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</si>
  <si>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</si>
  <si>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</si>
  <si>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</si>
  <si>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</si>
  <si>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</si>
  <si>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</si>
  <si>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</si>
  <si>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</si>
  <si>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</si>
  <si>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</si>
  <si>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</si>
  <si>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</si>
  <si>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</si>
  <si>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</si>
  <si>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</si>
  <si>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</si>
  <si>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</si>
  <si>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</si>
  <si>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</si>
  <si>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</si>
  <si>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</si>
  <si>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</si>
  <si>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</si>
  <si>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</si>
  <si>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</si>
  <si>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</si>
  <si>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</si>
  <si>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</si>
  <si>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</si>
  <si>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</si>
  <si>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</si>
  <si>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</si>
  <si>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</si>
  <si>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</si>
  <si>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</si>
  <si>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</si>
  <si>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</si>
  <si>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</si>
  <si>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</si>
  <si>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</si>
  <si>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</si>
  <si>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</si>
  <si>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</si>
  <si>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</si>
  <si>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</si>
  <si>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</si>
  <si>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</si>
  <si>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</si>
  <si>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</si>
  <si>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</si>
  <si>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</si>
  <si>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</si>
  <si>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</si>
  <si>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</si>
  <si>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</si>
  <si>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</si>
  <si>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</si>
  <si>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</si>
  <si>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</si>
  <si>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</si>
  <si>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</si>
  <si>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</si>
  <si>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</si>
  <si>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</si>
  <si>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</si>
  <si>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</si>
  <si>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</si>
  <si>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</si>
  <si>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</si>
  <si>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</si>
  <si>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</si>
  <si>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</si>
  <si>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</si>
  <si>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</si>
  <si>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</si>
  <si>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</si>
  <si>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</si>
  <si>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</si>
  <si>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</si>
  <si>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</si>
  <si>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</si>
  <si>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</si>
  <si>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</si>
  <si>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</si>
  <si>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</si>
  <si>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</si>
  <si>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</si>
  <si>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</si>
  <si>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</si>
  <si>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</si>
  <si>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</si>
  <si>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</si>
  <si>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</si>
  <si>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</si>
  <si>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</si>
  <si>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</si>
  <si>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</si>
  <si>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</si>
  <si>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</si>
  <si>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</si>
  <si>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</si>
  <si>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</si>
  <si>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</si>
  <si>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</si>
  <si>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</si>
  <si>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</si>
  <si>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</si>
  <si>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</si>
  <si>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</si>
  <si>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</si>
  <si>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</si>
  <si>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</si>
  <si>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</si>
  <si>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</si>
  <si>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</si>
  <si>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</si>
  <si>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</si>
  <si>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</si>
  <si>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</si>
  <si>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</si>
  <si>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</si>
  <si>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</si>
  <si>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</si>
  <si>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</si>
  <si>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</si>
  <si>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</si>
  <si>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</si>
  <si>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</si>
  <si>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</si>
  <si>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</si>
  <si>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</si>
  <si>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</si>
  <si>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</si>
  <si>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</si>
  <si>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</si>
  <si>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</si>
  <si>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</si>
  <si>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</si>
  <si>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</si>
  <si>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</si>
  <si>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</si>
  <si>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</si>
  <si>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</si>
  <si>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</si>
  <si>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</si>
  <si>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</si>
  <si>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</si>
  <si>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</si>
  <si>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</si>
  <si>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</si>
  <si>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</si>
  <si>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</si>
  <si>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</si>
  <si>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</si>
  <si>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</si>
  <si>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</si>
  <si>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</si>
  <si>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</si>
  <si>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</si>
  <si>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</si>
  <si>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</si>
  <si>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</si>
  <si>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</si>
  <si>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</si>
  <si>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</si>
  <si>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</si>
  <si>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</si>
  <si>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</si>
  <si>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</si>
  <si>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</si>
  <si>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</si>
  <si>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</si>
  <si>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</si>
  <si>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</si>
  <si>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</si>
  <si>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</si>
  <si>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</si>
  <si>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</si>
  <si>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</si>
  <si>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</si>
  <si>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</si>
  <si>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</si>
  <si>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</si>
  <si>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</si>
  <si>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</si>
  <si>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</si>
  <si>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</si>
  <si>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</si>
  <si>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</si>
  <si>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</si>
  <si>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</si>
  <si>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</si>
  <si>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</si>
  <si>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</si>
  <si>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</si>
  <si>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</si>
  <si>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</si>
  <si>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</si>
  <si>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</si>
  <si>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</si>
  <si>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</si>
  <si>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</si>
  <si>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</si>
  <si>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</si>
  <si>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</si>
  <si>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</si>
  <si>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</si>
  <si>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</si>
  <si>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</si>
  <si>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</si>
  <si>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</si>
  <si>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</si>
  <si>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</si>
  <si>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</si>
  <si>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</si>
  <si>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</si>
  <si>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</si>
  <si>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</si>
  <si>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</si>
  <si>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</si>
  <si>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</si>
  <si>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</si>
  <si>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</si>
  <si>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</si>
  <si>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</si>
  <si>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</si>
  <si>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</si>
  <si>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</si>
  <si>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</si>
  <si>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</si>
  <si>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</si>
  <si>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</si>
  <si>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</si>
  <si>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</si>
  <si>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</si>
  <si>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</si>
  <si>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</si>
  <si>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</si>
  <si>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</si>
  <si>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</si>
  <si>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</si>
  <si>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</si>
  <si>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</si>
  <si>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</si>
  <si>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</si>
  <si>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</si>
  <si>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</si>
  <si>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</si>
  <si>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</si>
  <si>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</si>
  <si>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</si>
  <si>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</si>
  <si>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</si>
  <si>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</si>
  <si>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</si>
  <si>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</si>
  <si>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</si>
  <si>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</si>
  <si>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</si>
  <si>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</si>
  <si>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</si>
  <si>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</si>
  <si>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</si>
  <si>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</si>
  <si>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</si>
  <si>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</si>
  <si>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</si>
  <si>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</si>
  <si>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</si>
  <si>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</si>
  <si>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</si>
  <si>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</si>
  <si>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</si>
  <si>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</si>
  <si>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</si>
  <si>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</si>
  <si>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</si>
  <si>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</si>
  <si>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</si>
  <si>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</si>
  <si>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</si>
  <si>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</si>
  <si>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</si>
  <si>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</si>
  <si>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</si>
  <si>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</si>
  <si>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</si>
  <si>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</si>
  <si>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</si>
  <si>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</si>
  <si>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</si>
  <si>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</si>
  <si>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</si>
  <si>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</si>
  <si>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</si>
  <si>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</si>
  <si>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</si>
  <si>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</si>
  <si>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</si>
  <si>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</si>
  <si>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</si>
  <si>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</si>
  <si>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</si>
  <si>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</si>
  <si>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</si>
  <si>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</si>
  <si>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</si>
  <si>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</si>
  <si>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</si>
  <si>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</si>
  <si>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</si>
  <si>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</si>
  <si>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</si>
  <si>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</si>
  <si>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</si>
  <si>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</si>
  <si>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</si>
  <si>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</si>
  <si>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</si>
  <si>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</si>
  <si>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</si>
  <si>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</si>
  <si>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</si>
  <si>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</si>
  <si>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</si>
  <si>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</si>
  <si>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</si>
  <si>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</si>
  <si>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</si>
  <si>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</si>
  <si>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</si>
  <si>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</si>
  <si>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</si>
  <si>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</si>
  <si>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</si>
  <si>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</si>
  <si>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</si>
  <si>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</si>
  <si>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</si>
  <si>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</si>
  <si>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</si>
  <si>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</si>
  <si>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</si>
  <si>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</si>
  <si>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</si>
  <si>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</si>
  <si>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</si>
  <si>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</si>
  <si>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</si>
  <si>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</si>
  <si>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</si>
  <si>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</si>
  <si>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</si>
  <si>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</si>
  <si>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</si>
  <si>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</si>
  <si>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</si>
  <si>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</si>
  <si>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</si>
  <si>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</si>
  <si>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</si>
  <si>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</si>
  <si>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</si>
  <si>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</si>
  <si>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</si>
  <si>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</si>
  <si>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</si>
  <si>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</si>
  <si>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</si>
  <si>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</si>
  <si>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</si>
  <si>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</si>
  <si>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</si>
  <si>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</si>
  <si>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</si>
  <si>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</si>
  <si>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</si>
  <si>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</si>
  <si>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</si>
  <si>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</si>
  <si>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</si>
  <si>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</si>
  <si>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</si>
  <si>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</si>
  <si>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</si>
  <si>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</si>
  <si>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</si>
  <si>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</si>
  <si>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</si>
  <si>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</si>
  <si>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</si>
  <si>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</si>
  <si>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</si>
  <si>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</si>
  <si>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</si>
  <si>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</si>
  <si>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</si>
  <si>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</si>
  <si>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</si>
  <si>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</si>
  <si>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</si>
  <si>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</si>
  <si>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</si>
  <si>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</si>
  <si>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</si>
  <si>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</si>
  <si>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</si>
  <si>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</si>
  <si>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</si>
  <si>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</si>
  <si>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</si>
  <si>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</si>
  <si>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</si>
  <si>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</si>
  <si>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</si>
  <si>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</si>
  <si>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</si>
  <si>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</si>
  <si>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</si>
  <si>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</si>
  <si>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</si>
  <si>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</si>
  <si>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</si>
  <si>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</si>
  <si>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</si>
  <si>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</si>
  <si>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</si>
  <si>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</si>
  <si>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</si>
  <si>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</si>
  <si>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</si>
  <si>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</si>
  <si>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</si>
  <si>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</si>
  <si>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</si>
  <si>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</si>
  <si>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</si>
  <si>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</si>
  <si>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</si>
  <si>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</si>
  <si>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</si>
  <si>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</si>
  <si>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</si>
  <si>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</si>
  <si>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</si>
  <si>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</si>
  <si>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</si>
  <si>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</si>
  <si>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</si>
  <si>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</si>
  <si>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</si>
  <si>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</si>
  <si>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</si>
  <si>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</si>
  <si>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</si>
  <si>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</si>
  <si>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</si>
  <si>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</si>
  <si>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</si>
  <si>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</si>
  <si>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</si>
  <si>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</si>
  <si>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</si>
  <si>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</si>
  <si>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</si>
  <si>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</si>
  <si>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</si>
  <si>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</si>
  <si>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</si>
  <si>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</si>
  <si>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</si>
  <si>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</si>
  <si>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</si>
  <si>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</si>
  <si>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</si>
  <si>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</si>
  <si>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</si>
  <si>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</si>
  <si>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</si>
  <si>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</si>
  <si>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</si>
  <si>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</si>
  <si>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</si>
  <si>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</si>
  <si>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</si>
  <si>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</si>
  <si>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</si>
  <si>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</si>
  <si>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</si>
  <si>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</si>
  <si>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</si>
  <si>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</si>
  <si>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</si>
  <si>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</si>
  <si>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</si>
  <si>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</si>
  <si>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</si>
  <si>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</si>
  <si>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</si>
  <si>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</si>
  <si>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</si>
  <si>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</si>
  <si>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</si>
  <si>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</si>
  <si>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</si>
  <si>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</si>
  <si>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</si>
  <si>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</si>
  <si>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</si>
  <si>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</si>
  <si>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</si>
  <si>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</si>
  <si>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</si>
  <si>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</si>
  <si>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</si>
  <si>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</si>
  <si>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</si>
  <si>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</si>
  <si>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</si>
  <si>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</si>
  <si>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</si>
  <si>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</si>
  <si>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</si>
  <si>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</si>
  <si>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</si>
  <si>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</si>
  <si>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</si>
  <si>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</si>
  <si>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</si>
  <si>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</si>
  <si>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</si>
  <si>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</si>
  <si>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</si>
  <si>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</si>
  <si>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</si>
  <si>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</si>
  <si>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</si>
  <si>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</si>
  <si>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</si>
  <si>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</si>
  <si>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</si>
  <si>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</si>
  <si>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</si>
  <si>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</si>
  <si>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</si>
  <si>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</si>
  <si>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</si>
  <si>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</si>
  <si>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</si>
  <si>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</si>
  <si>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</si>
  <si>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</si>
  <si>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</si>
  <si>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</si>
  <si>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</si>
  <si>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</si>
  <si>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</si>
  <si>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</si>
  <si>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</si>
  <si>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</si>
  <si>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</si>
  <si>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</si>
  <si>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</si>
  <si>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</si>
  <si>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</si>
  <si>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</si>
  <si>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</si>
  <si>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</si>
  <si>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</si>
  <si>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</si>
  <si>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</si>
  <si>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</si>
  <si>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</si>
  <si>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</si>
  <si>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</si>
  <si>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</si>
  <si>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</si>
  <si>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</si>
  <si>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</si>
  <si>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</si>
  <si>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</si>
  <si>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</si>
  <si>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</si>
  <si>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</si>
  <si>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</si>
  <si>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</si>
  <si>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</si>
  <si>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</si>
  <si>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</si>
  <si>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</si>
  <si>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</si>
  <si>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</si>
  <si>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</si>
  <si>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</si>
  <si>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</si>
  <si>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</si>
  <si>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</si>
  <si>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</si>
  <si>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</si>
  <si>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</si>
  <si>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</si>
  <si>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</si>
  <si>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</si>
  <si>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</si>
  <si>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</si>
  <si>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</si>
  <si>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</si>
  <si>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</si>
  <si>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</si>
  <si>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</si>
  <si>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</si>
  <si>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</si>
  <si>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</si>
  <si>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</si>
  <si>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</si>
  <si>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</si>
  <si>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</si>
  <si>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</si>
  <si>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</si>
  <si>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</si>
  <si>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</si>
  <si>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</si>
  <si>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</si>
  <si>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</si>
  <si>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</si>
  <si>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</si>
  <si>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</si>
  <si>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</si>
  <si>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</si>
  <si>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</si>
  <si>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</si>
  <si>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</si>
  <si>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</si>
  <si>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</si>
  <si>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</si>
  <si>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</si>
  <si>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</si>
  <si>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</si>
  <si>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</si>
  <si>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</si>
  <si>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</si>
  <si>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</si>
  <si>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</si>
  <si>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</si>
  <si>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</si>
  <si>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</si>
  <si>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</si>
  <si>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</si>
  <si>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</si>
  <si>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</si>
  <si>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</si>
  <si>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</si>
  <si>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</si>
  <si>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</si>
  <si>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</si>
  <si>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</si>
  <si>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</si>
  <si>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</si>
  <si>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</si>
  <si>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</si>
  <si>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</si>
  <si>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</si>
  <si>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</si>
  <si>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</si>
  <si>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</si>
  <si>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</si>
  <si>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</si>
  <si>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</si>
  <si>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</si>
  <si>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</si>
  <si>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</si>
  <si>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</si>
  <si>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</si>
  <si>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</si>
  <si>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</si>
  <si>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</si>
  <si>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</si>
  <si>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</si>
  <si>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</si>
  <si>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</si>
  <si>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</si>
  <si>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</si>
  <si>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</si>
  <si>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</si>
  <si>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</si>
  <si>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</si>
  <si>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</si>
  <si>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</si>
  <si>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</si>
  <si>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</si>
  <si>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</si>
  <si>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</si>
  <si>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</si>
  <si>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</si>
  <si>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</si>
  <si>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</si>
  <si>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</si>
  <si>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</si>
  <si>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</si>
  <si>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</si>
  <si>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</si>
  <si>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</si>
  <si>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</si>
  <si>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</si>
  <si>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</si>
  <si>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</si>
  <si>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</si>
  <si>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</si>
  <si>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</si>
  <si>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</si>
  <si>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</si>
  <si>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</si>
  <si>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</si>
  <si>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</si>
  <si>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</si>
  <si>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</si>
  <si>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</si>
  <si>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</si>
  <si>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</si>
  <si>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</si>
  <si>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</si>
  <si>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</si>
  <si>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</si>
  <si>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</si>
  <si>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</si>
  <si>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</si>
  <si>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</si>
  <si>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</si>
  <si>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</si>
  <si>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</si>
  <si>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</si>
  <si>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</si>
  <si>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</si>
  <si>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</si>
  <si>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</si>
  <si>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</si>
  <si>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</si>
  <si>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</si>
  <si>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</si>
  <si>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</si>
  <si>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</si>
  <si>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</si>
  <si>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</si>
  <si>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</si>
  <si>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</si>
  <si>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</si>
  <si>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</si>
  <si>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</si>
  <si>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</si>
  <si>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</si>
  <si>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</si>
  <si>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</si>
  <si>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</si>
  <si>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</si>
  <si>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</si>
  <si>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</si>
  <si>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</si>
  <si>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</si>
  <si>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</si>
  <si>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</si>
  <si>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</si>
  <si>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</si>
  <si>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</si>
  <si>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</si>
  <si>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</si>
  <si>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</si>
  <si>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</si>
  <si>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</si>
  <si>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</si>
  <si>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</si>
  <si>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</si>
  <si>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</si>
  <si>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</si>
  <si>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</si>
  <si>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</si>
  <si>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</si>
  <si>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</si>
  <si>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</si>
  <si>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</si>
  <si>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</si>
  <si>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</si>
  <si>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</si>
  <si>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</si>
  <si>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</si>
  <si>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</si>
  <si>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</si>
  <si>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</si>
  <si>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</si>
  <si>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</si>
  <si>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</si>
  <si>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</si>
  <si>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</si>
  <si>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</si>
  <si>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</si>
  <si>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</si>
  <si>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</si>
  <si>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</si>
  <si>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</si>
  <si>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</si>
  <si>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</si>
  <si>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</si>
  <si>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</si>
  <si>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</si>
  <si>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</si>
  <si>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</si>
  <si>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</si>
  <si>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</si>
  <si>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</si>
  <si>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</si>
  <si>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</si>
  <si>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</si>
  <si>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</si>
  <si>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</si>
  <si>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</si>
  <si>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</si>
  <si>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</si>
  <si>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</si>
  <si>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</si>
  <si>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</si>
  <si>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</si>
  <si>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</si>
  <si>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</si>
  <si>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</si>
  <si>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</si>
  <si>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</si>
  <si>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</si>
  <si>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</si>
  <si>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</si>
  <si>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</si>
  <si>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</si>
  <si>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</si>
  <si>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</si>
  <si>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</si>
  <si>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</si>
  <si>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</si>
  <si>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</si>
  <si>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</si>
  <si>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</si>
  <si>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</si>
  <si>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</si>
  <si>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</si>
  <si>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</si>
  <si>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</si>
  <si>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</si>
  <si>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</si>
  <si>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</si>
  <si>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</si>
  <si>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</si>
  <si>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</si>
  <si>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</si>
  <si>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</si>
  <si>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</si>
  <si>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</si>
  <si>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</si>
  <si>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</si>
  <si>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</si>
  <si>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</si>
  <si>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</si>
  <si>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</si>
  <si>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</si>
  <si>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</si>
  <si>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</si>
  <si>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</si>
  <si>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</si>
  <si>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</si>
  <si>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</si>
  <si>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</si>
  <si>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</si>
  <si>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</si>
  <si>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</si>
  <si>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</si>
  <si>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</si>
  <si>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</si>
  <si>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</si>
  <si>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</si>
  <si>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</si>
  <si>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</si>
  <si>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</si>
  <si>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</si>
  <si>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</si>
  <si>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</si>
  <si>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</si>
  <si>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</si>
  <si>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</si>
  <si>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</si>
  <si>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</si>
  <si>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</si>
  <si>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</si>
  <si>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</si>
  <si>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</si>
  <si>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</si>
  <si>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</si>
  <si>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</si>
  <si>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</si>
  <si>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</si>
  <si>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</si>
  <si>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</si>
  <si>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</si>
  <si>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</si>
  <si>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</si>
  <si>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</si>
  <si>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</si>
  <si>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</si>
  <si>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</si>
  <si>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</si>
  <si>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</si>
  <si>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</si>
  <si>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</si>
  <si>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</si>
  <si>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</si>
  <si>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</si>
  <si>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</si>
  <si>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</si>
  <si>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</si>
  <si>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</si>
  <si>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</si>
  <si>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</si>
  <si>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</si>
  <si>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</si>
  <si>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</si>
  <si>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</si>
  <si>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</si>
  <si>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</si>
  <si>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</si>
  <si>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</si>
  <si>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</si>
  <si>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</si>
  <si>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</si>
  <si>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</si>
  <si>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</si>
  <si>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</si>
  <si>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</si>
  <si>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</si>
  <si>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</si>
  <si>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</si>
  <si>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</si>
  <si>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</si>
  <si>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</si>
  <si>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</si>
  <si>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</si>
  <si>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</si>
  <si>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</si>
  <si>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</si>
  <si>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</si>
  <si>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</si>
  <si>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</si>
  <si>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</si>
  <si>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</si>
  <si>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</si>
  <si>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</si>
  <si>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</si>
  <si>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</si>
  <si>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</si>
  <si>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</si>
  <si>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</si>
  <si>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</si>
  <si>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</si>
  <si>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</si>
  <si>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</si>
  <si>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</si>
  <si>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</si>
  <si>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</si>
  <si>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</si>
  <si>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</si>
  <si>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</si>
  <si>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</si>
  <si>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</si>
  <si>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</si>
  <si>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</si>
  <si>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</si>
  <si>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</si>
  <si>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</si>
  <si>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</si>
  <si>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</si>
  <si>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</si>
  <si>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</si>
  <si>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</si>
  <si>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</si>
  <si>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</si>
  <si>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</si>
  <si>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</si>
  <si>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</si>
  <si>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</si>
  <si>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</si>
  <si>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</si>
  <si>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</si>
  <si>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</si>
  <si>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</si>
  <si>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</si>
  <si>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</si>
  <si>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</si>
  <si>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</si>
  <si>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</si>
  <si>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</si>
  <si>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</si>
  <si>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</si>
  <si>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</si>
  <si>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</si>
  <si>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</si>
  <si>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</si>
  <si>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</si>
  <si>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</si>
  <si>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</si>
  <si>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</si>
  <si>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</si>
  <si>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</si>
  <si>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</si>
  <si>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</si>
  <si>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</si>
  <si>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</si>
  <si>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</si>
  <si>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</si>
  <si>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</si>
  <si>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</si>
  <si>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</si>
  <si>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</si>
  <si>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</si>
  <si>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</si>
  <si>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</si>
  <si>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</si>
  <si>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</si>
  <si>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</si>
  <si>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</si>
  <si>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</si>
  <si>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</si>
  <si>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</si>
  <si>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</si>
  <si>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</si>
  <si>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</si>
  <si>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</si>
  <si>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</si>
  <si>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</si>
  <si>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</si>
  <si>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</si>
  <si>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</si>
  <si>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</si>
  <si>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</si>
  <si>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</si>
  <si>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</si>
  <si>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</si>
  <si>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</si>
  <si>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</si>
  <si>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</si>
  <si>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</si>
  <si>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</si>
  <si>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</si>
  <si>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</si>
  <si>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</si>
  <si>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</si>
  <si>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</si>
  <si>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</si>
  <si>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</si>
  <si>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</si>
  <si>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</si>
  <si>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</si>
  <si>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</si>
  <si>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</si>
  <si>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</si>
  <si>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</si>
  <si>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</si>
  <si>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</si>
  <si>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</si>
  <si>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</si>
  <si>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</si>
  <si>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</si>
  <si>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</si>
  <si>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</si>
  <si>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</si>
  <si>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</si>
  <si>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</si>
  <si>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</si>
  <si>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</si>
  <si>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</si>
  <si>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</si>
  <si>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</si>
  <si>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</si>
  <si>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</si>
  <si>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</si>
  <si>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</si>
  <si>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</si>
  <si>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</si>
  <si>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</si>
  <si>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</si>
  <si>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</si>
  <si>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</si>
  <si>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</si>
  <si>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</si>
  <si>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</si>
  <si>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</si>
  <si>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</si>
  <si>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</si>
  <si>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</si>
  <si>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</si>
  <si>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</si>
  <si>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</si>
  <si>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</si>
  <si>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</si>
  <si>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</si>
  <si>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</si>
  <si>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</si>
  <si>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</si>
  <si>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</si>
  <si>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</si>
  <si>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</si>
  <si>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</si>
  <si>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</si>
  <si>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</si>
  <si>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</si>
  <si>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</si>
  <si>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</si>
  <si>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</si>
  <si>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</si>
  <si>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</si>
  <si>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</si>
  <si>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</si>
  <si>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</si>
  <si>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</si>
  <si>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</si>
  <si>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</si>
  <si>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</si>
  <si>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</si>
  <si>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</si>
  <si>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</si>
  <si>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</si>
  <si>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</si>
  <si>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</si>
  <si>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</si>
  <si>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</si>
  <si>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</si>
  <si>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</si>
  <si>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</si>
  <si>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</si>
  <si>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</si>
  <si>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</si>
  <si>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</si>
  <si>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</si>
  <si>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</si>
  <si>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</si>
  <si>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</si>
  <si>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</si>
  <si>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</si>
  <si>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</si>
  <si>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</si>
  <si>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</si>
  <si>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</si>
  <si>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</si>
  <si>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</si>
  <si>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</si>
  <si>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</si>
  <si>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</si>
  <si>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</si>
  <si>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</si>
  <si>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</si>
  <si>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</si>
  <si>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</si>
  <si>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</si>
  <si>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</si>
  <si>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</si>
  <si>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</si>
  <si>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</si>
  <si>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</si>
  <si>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</si>
  <si>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</si>
  <si>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</si>
  <si>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</si>
  <si>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</si>
  <si>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</si>
  <si>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</si>
  <si>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</si>
  <si>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</si>
  <si>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</si>
  <si>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</si>
  <si>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</si>
  <si>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</si>
  <si>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</si>
  <si>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</si>
  <si>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</si>
  <si>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</si>
  <si>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</si>
  <si>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</si>
  <si>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</si>
  <si>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</si>
  <si>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</si>
  <si>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</si>
  <si>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</si>
  <si>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</si>
  <si>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</si>
  <si>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</si>
  <si>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</si>
  <si>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</si>
  <si>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</si>
  <si>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</si>
  <si>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</si>
  <si>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</si>
  <si>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</si>
  <si>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</si>
  <si>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</si>
  <si>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</si>
  <si>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</si>
  <si>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</si>
  <si>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</si>
  <si>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</si>
  <si>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</si>
  <si>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</si>
  <si>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</si>
  <si>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</si>
  <si>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</si>
  <si>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</si>
  <si>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</si>
  <si>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</si>
  <si>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</si>
  <si>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</si>
  <si>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</si>
  <si>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</si>
  <si>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</si>
  <si>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</si>
  <si>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</si>
  <si>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</si>
  <si>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</si>
  <si>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</si>
  <si>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</si>
  <si>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</si>
  <si>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</si>
  <si>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</si>
  <si>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</si>
  <si>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</si>
  <si>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</si>
  <si>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</si>
  <si>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</si>
  <si>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</si>
  <si>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</si>
  <si>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</si>
  <si>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</si>
  <si>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</si>
  <si>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</si>
  <si>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</si>
  <si>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</si>
  <si>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</si>
  <si>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</si>
  <si>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</si>
  <si>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</si>
  <si>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</si>
  <si>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</si>
  <si>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</si>
  <si>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</si>
  <si>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</si>
  <si>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</si>
  <si>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</si>
  <si>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</si>
  <si>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</si>
  <si>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</si>
  <si>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</si>
  <si>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</si>
  <si>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</si>
  <si>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</si>
  <si>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</si>
  <si>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</si>
  <si>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</si>
  <si>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</si>
  <si>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</si>
  <si>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</si>
  <si>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</si>
  <si>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</si>
  <si>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</si>
  <si>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</si>
  <si>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</si>
  <si>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</si>
  <si>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</si>
  <si>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</si>
  <si>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</si>
  <si>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</si>
  <si>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</si>
  <si>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</si>
  <si>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</si>
  <si>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</si>
  <si>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</si>
  <si>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</si>
  <si>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</si>
  <si>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</si>
  <si>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</si>
  <si>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</si>
  <si>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</si>
  <si>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</si>
  <si>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</si>
  <si>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</si>
  <si>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</si>
  <si>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</si>
  <si>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</si>
  <si>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</si>
  <si>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</si>
  <si>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</si>
  <si>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</si>
  <si>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</si>
  <si>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</si>
  <si>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</si>
  <si>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</si>
  <si>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</si>
  <si>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</si>
  <si>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</si>
  <si>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</si>
  <si>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</si>
  <si>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</si>
  <si>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</si>
  <si>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</si>
  <si>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</si>
  <si>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</si>
  <si>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</si>
  <si>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</si>
  <si>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</si>
  <si>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</si>
  <si>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</si>
  <si>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</si>
  <si>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</si>
  <si>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</si>
  <si>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</si>
  <si>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</si>
  <si>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</si>
  <si>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</si>
  <si>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</si>
  <si>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</si>
  <si>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</si>
  <si>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</si>
  <si>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</si>
  <si>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</si>
  <si>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</si>
  <si>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</si>
  <si>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</si>
  <si>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</si>
  <si>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</si>
  <si>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</si>
  <si>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</si>
  <si>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</si>
  <si>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</si>
  <si>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</si>
  <si>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</si>
  <si>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</si>
  <si>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</si>
  <si>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</si>
  <si>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</si>
  <si>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</si>
  <si>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</si>
  <si>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</si>
  <si>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</si>
  <si>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</si>
  <si>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</si>
  <si>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</si>
  <si>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</si>
  <si>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</si>
  <si>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</si>
  <si>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</si>
  <si>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</si>
  <si>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</si>
  <si>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</si>
  <si>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</si>
  <si>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</si>
  <si>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</si>
  <si>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</si>
  <si>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</si>
  <si>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</si>
  <si>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</si>
  <si>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</si>
  <si>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</si>
  <si>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</si>
  <si>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</si>
  <si>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</si>
  <si>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</si>
  <si>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</si>
  <si>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</si>
  <si>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</si>
  <si>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</si>
  <si>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</si>
  <si>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</si>
  <si>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</si>
  <si>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</si>
  <si>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</si>
  <si>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</si>
  <si>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</si>
  <si>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</si>
  <si>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</si>
  <si>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</si>
  <si>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</si>
  <si>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</si>
  <si>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</si>
  <si>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</si>
  <si>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</si>
  <si>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</si>
  <si>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</si>
  <si>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</si>
  <si>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</si>
  <si>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</si>
  <si>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</si>
  <si>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</si>
  <si>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</si>
  <si>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</si>
  <si>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</si>
  <si>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</si>
  <si>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</si>
  <si>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</si>
  <si>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</si>
  <si>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</si>
  <si>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</si>
  <si>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</si>
  <si>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</si>
  <si>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</si>
  <si>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</si>
  <si>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</si>
  <si>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</si>
  <si>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</si>
  <si>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</si>
  <si>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</si>
  <si>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</si>
  <si>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</si>
  <si>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</si>
  <si>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</si>
  <si>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</si>
  <si>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</si>
  <si>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</si>
  <si>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</si>
  <si>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</si>
  <si>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</si>
  <si>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</si>
  <si>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</si>
  <si>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</si>
  <si>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</si>
  <si>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</si>
  <si>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</si>
  <si>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</si>
  <si>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</si>
  <si>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</si>
  <si>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</si>
  <si>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</si>
  <si>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</si>
  <si>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</si>
  <si>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</si>
  <si>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</si>
  <si>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</si>
  <si>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</si>
  <si>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</si>
  <si>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</si>
  <si>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</si>
  <si>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</si>
  <si>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</si>
  <si>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</si>
  <si>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</si>
  <si>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</si>
  <si>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</si>
  <si>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</si>
  <si>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</si>
  <si>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</si>
  <si>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</si>
  <si>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</si>
  <si>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</si>
  <si>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</si>
  <si>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</si>
  <si>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</si>
  <si>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</si>
  <si>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</si>
  <si>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</si>
  <si>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</si>
  <si>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</si>
  <si>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</si>
  <si>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</si>
  <si>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</si>
  <si>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</si>
  <si>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</si>
  <si>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</si>
  <si>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</si>
  <si>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</si>
  <si>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</si>
  <si>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</si>
  <si>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</si>
  <si>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</si>
  <si>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</si>
  <si>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</si>
  <si>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</si>
  <si>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</si>
  <si>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</si>
  <si>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</si>
  <si>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</si>
  <si>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</si>
  <si>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</si>
  <si>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</si>
  <si>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</si>
  <si>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</si>
  <si>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</si>
  <si>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</si>
  <si>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</si>
  <si>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</si>
  <si>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</si>
  <si>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</si>
  <si>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</si>
  <si>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</si>
  <si>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</si>
  <si>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</si>
  <si>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</si>
  <si>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</si>
  <si>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</si>
  <si>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</si>
  <si>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</si>
  <si>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</si>
  <si>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</si>
  <si>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</si>
  <si>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</si>
  <si>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</si>
  <si>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</si>
  <si>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</si>
  <si>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</si>
  <si>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</si>
  <si>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</si>
  <si>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</si>
  <si>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</si>
  <si>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</si>
  <si>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</si>
  <si>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</si>
  <si>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</si>
  <si>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</si>
  <si>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</si>
  <si>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</si>
  <si>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</si>
  <si>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</si>
  <si>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</si>
  <si>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</si>
  <si>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</si>
  <si>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</si>
  <si>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</si>
  <si>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</si>
  <si>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</si>
  <si>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</si>
  <si>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</si>
  <si>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</si>
  <si>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</si>
  <si>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</si>
  <si>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</si>
  <si>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</si>
  <si>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</si>
  <si>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</si>
  <si>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</si>
  <si>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</si>
  <si>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</si>
  <si>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</si>
  <si>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</si>
  <si>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</si>
  <si>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</si>
  <si>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</si>
  <si>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</si>
  <si>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</si>
  <si>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</si>
  <si>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</si>
  <si>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</si>
  <si>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</si>
  <si>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</si>
  <si>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</si>
  <si>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</si>
  <si>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</si>
  <si>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</si>
  <si>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</si>
  <si>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</si>
  <si>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</si>
  <si>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</si>
  <si>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</si>
  <si>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</si>
  <si>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</si>
  <si>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</si>
  <si>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</si>
  <si>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</si>
  <si>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</si>
  <si>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</si>
  <si>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</si>
  <si>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</si>
  <si>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</si>
  <si>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</si>
  <si>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</si>
  <si>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</si>
  <si>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</si>
  <si>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</si>
  <si>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</si>
  <si>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</si>
  <si>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</si>
  <si>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</si>
  <si>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</si>
  <si>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</si>
  <si>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</si>
  <si>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</si>
  <si>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</si>
  <si>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</si>
  <si>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</si>
  <si>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</si>
  <si>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</si>
  <si>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</si>
  <si>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</si>
  <si>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</si>
  <si>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</si>
  <si>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</si>
  <si>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</si>
  <si>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</si>
  <si>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</si>
  <si>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</si>
  <si>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</si>
  <si>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</si>
  <si>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</si>
  <si>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</si>
  <si>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</si>
  <si>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</si>
  <si>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</si>
  <si>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</si>
  <si>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</si>
  <si>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</si>
  <si>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</si>
  <si>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</si>
  <si>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</si>
  <si>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</si>
  <si>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</si>
  <si>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</si>
  <si>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</si>
  <si>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</si>
  <si>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</si>
  <si>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</si>
  <si>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</si>
  <si>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</si>
  <si>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</si>
  <si>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</si>
  <si>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</si>
  <si>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</si>
  <si>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</si>
  <si>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</si>
  <si>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</si>
  <si>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</si>
  <si>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</si>
  <si>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</si>
  <si>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</si>
  <si>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</si>
  <si>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</si>
  <si>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</si>
  <si>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</si>
  <si>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</si>
  <si>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</si>
  <si>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</si>
  <si>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</si>
  <si>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</si>
  <si>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</si>
  <si>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</si>
  <si>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</si>
  <si>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</si>
  <si>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</si>
  <si>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</si>
  <si>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</si>
  <si>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</si>
  <si>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</si>
  <si>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</si>
  <si>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</si>
  <si>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</si>
  <si>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</si>
  <si>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</si>
  <si>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</si>
  <si>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</si>
  <si>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</si>
  <si>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</si>
  <si>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</si>
  <si>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</si>
  <si>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</si>
  <si>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</si>
  <si>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</si>
  <si>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</si>
  <si>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</si>
  <si>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</si>
  <si>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</si>
  <si>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</si>
  <si>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</si>
  <si>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</si>
  <si>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</si>
  <si>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</si>
  <si>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</si>
  <si>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</si>
  <si>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</si>
  <si>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</si>
  <si>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</si>
  <si>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</si>
  <si>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</si>
  <si>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</si>
  <si>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</si>
  <si>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</si>
  <si>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</si>
  <si>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</si>
  <si>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</si>
  <si>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</si>
  <si>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</si>
  <si>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</si>
  <si>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</si>
  <si>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</si>
  <si>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</si>
  <si>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</si>
  <si>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</si>
  <si>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</si>
  <si>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</si>
  <si>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</si>
  <si>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</si>
  <si>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</si>
  <si>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</si>
  <si>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</si>
  <si>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</si>
  <si>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</si>
  <si>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</si>
  <si>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</si>
  <si>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</si>
  <si>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</si>
  <si>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</si>
  <si>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</si>
  <si>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</si>
  <si>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</si>
  <si>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</si>
  <si>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</si>
  <si>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</si>
  <si>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</si>
  <si>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</si>
  <si>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</si>
  <si>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</si>
  <si>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</si>
  <si>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</si>
  <si>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</si>
  <si>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</si>
  <si>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</si>
  <si>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</si>
  <si>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</si>
  <si>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</si>
  <si>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</si>
  <si>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</si>
  <si>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</si>
  <si>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</si>
  <si>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</si>
  <si>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</si>
  <si>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</si>
  <si>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</si>
  <si>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</si>
  <si>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</si>
  <si>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</si>
  <si>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</si>
  <si>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</si>
  <si>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</si>
  <si>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</si>
  <si>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</si>
  <si>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</si>
  <si>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</si>
  <si>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</si>
  <si>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</si>
  <si>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</si>
  <si>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</si>
  <si>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</si>
  <si>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</si>
  <si>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</si>
  <si>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</si>
  <si>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</si>
  <si>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</si>
  <si>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</si>
  <si>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</si>
  <si>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</si>
  <si>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</si>
  <si>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</si>
  <si>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</si>
  <si>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</si>
  <si>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</si>
  <si>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</si>
  <si>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</si>
  <si>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</si>
  <si>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</si>
  <si>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</si>
  <si>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</si>
  <si>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</si>
  <si>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</si>
  <si>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</si>
  <si>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</si>
  <si>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</si>
  <si>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</si>
  <si>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</si>
  <si>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</si>
  <si>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</si>
  <si>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</si>
  <si>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</si>
  <si>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</si>
  <si>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</si>
  <si>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</si>
  <si>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</si>
  <si>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</si>
  <si>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</si>
  <si>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</si>
  <si>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</si>
  <si>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</si>
  <si>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</si>
  <si>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</si>
  <si>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</si>
  <si>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</si>
  <si>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</si>
  <si>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</si>
  <si>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</si>
  <si>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</si>
  <si>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</si>
  <si>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</si>
  <si>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</si>
  <si>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</si>
  <si>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</si>
  <si>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</si>
  <si>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</si>
  <si>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</si>
  <si>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</si>
  <si>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</si>
  <si>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</si>
  <si>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</si>
  <si>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</si>
  <si>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</si>
  <si>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</si>
  <si>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</si>
  <si>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</si>
  <si>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</si>
  <si>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</si>
  <si>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</si>
  <si>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</si>
  <si>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</si>
  <si>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</si>
  <si>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</si>
  <si>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</si>
  <si>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</si>
  <si>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</si>
  <si>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</si>
  <si>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</si>
  <si>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</si>
  <si>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</si>
  <si>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</si>
  <si>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</si>
  <si>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</si>
  <si>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</si>
  <si>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</si>
  <si>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</si>
  <si>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</si>
  <si>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</si>
  <si>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</si>
  <si>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</si>
  <si>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</si>
  <si>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</si>
  <si>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</si>
  <si>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</si>
  <si>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</si>
  <si>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</si>
  <si>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</si>
  <si>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</si>
  <si>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</si>
  <si>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</si>
  <si>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</si>
  <si>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</si>
  <si>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</si>
  <si>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</si>
  <si>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</si>
  <si>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</si>
  <si>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</si>
  <si>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</si>
  <si>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</si>
  <si>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</si>
  <si>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</si>
  <si>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</si>
  <si>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</si>
  <si>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</si>
  <si>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</si>
  <si>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</si>
  <si>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</si>
  <si>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</si>
  <si>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</si>
  <si>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</si>
  <si>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</si>
  <si>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</si>
  <si>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</si>
  <si>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</si>
  <si>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</si>
  <si>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</si>
  <si>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</si>
  <si>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</si>
  <si>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</si>
  <si>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</si>
  <si>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</si>
  <si>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</si>
  <si>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</si>
  <si>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</si>
  <si>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</si>
  <si>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</si>
  <si>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</si>
  <si>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</si>
  <si>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</si>
  <si>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</si>
  <si>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</si>
  <si>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</si>
  <si>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</si>
  <si>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</si>
  <si>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</si>
  <si>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</si>
  <si>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</si>
  <si>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</si>
  <si>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</si>
  <si>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</si>
  <si>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</si>
  <si>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</si>
  <si>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</si>
  <si>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</si>
  <si>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</si>
  <si>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</si>
  <si>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</si>
  <si>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</si>
  <si>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</si>
  <si>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</si>
  <si>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</si>
  <si>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</si>
  <si>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</si>
  <si>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</si>
  <si>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</si>
  <si>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</si>
  <si>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</si>
  <si>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</si>
  <si>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</si>
  <si>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</si>
  <si>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</si>
  <si>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</si>
  <si>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</si>
  <si>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</si>
  <si>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</si>
  <si>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</si>
  <si>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</si>
  <si>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</si>
  <si>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</si>
  <si>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</si>
  <si>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</si>
  <si>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</si>
  <si>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</si>
  <si>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</si>
  <si>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</si>
  <si>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</si>
  <si>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</si>
  <si>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</si>
  <si>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</si>
  <si>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</si>
  <si>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</si>
  <si>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</si>
  <si>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</si>
  <si>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</si>
  <si>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</si>
  <si>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</si>
  <si>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</si>
  <si>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</si>
  <si>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</si>
  <si>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</si>
  <si>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</si>
  <si>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</si>
  <si>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</si>
  <si>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</si>
  <si>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</si>
  <si>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</si>
  <si>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</si>
  <si>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</si>
  <si>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</si>
  <si>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</si>
  <si>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</si>
  <si>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</si>
  <si>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</si>
  <si>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</si>
  <si>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</si>
  <si>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</si>
  <si>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</si>
  <si>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</si>
  <si>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</si>
  <si>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</si>
  <si>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</si>
  <si>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</si>
  <si>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</si>
  <si>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</si>
  <si>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</si>
  <si>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</si>
  <si>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</si>
  <si>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</si>
  <si>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</si>
  <si>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</si>
  <si>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</si>
  <si>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</si>
  <si>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</si>
  <si>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</si>
  <si>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</si>
  <si>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</si>
  <si>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</si>
  <si>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</si>
  <si>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</si>
  <si>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</si>
  <si>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</si>
  <si>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</si>
  <si>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</si>
  <si>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</si>
  <si>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</si>
  <si>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</si>
  <si>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</si>
  <si>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</si>
  <si>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</si>
  <si>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</si>
  <si>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</si>
  <si>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</si>
  <si>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</si>
  <si>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</si>
  <si>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</si>
  <si>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</si>
  <si>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</si>
  <si>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</si>
  <si>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</si>
  <si>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</si>
  <si>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</si>
  <si>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</si>
  <si>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</si>
  <si>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</si>
  <si>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</si>
  <si>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</si>
  <si>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</si>
  <si>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</si>
  <si>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</si>
  <si>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</si>
  <si>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</si>
  <si>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</si>
  <si>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</si>
  <si>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</si>
  <si>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</si>
  <si>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</si>
  <si>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</si>
  <si>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</si>
  <si>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</si>
  <si>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</si>
  <si>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</si>
  <si>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</si>
  <si>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</si>
  <si>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</si>
  <si>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</si>
  <si>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</si>
  <si>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</si>
  <si>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</si>
  <si>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</si>
  <si>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</si>
  <si>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</si>
  <si>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</si>
  <si>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</si>
  <si>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</si>
  <si>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</si>
  <si>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</si>
  <si>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</si>
  <si>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</si>
  <si>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</si>
  <si>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</si>
  <si>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</si>
  <si>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</si>
  <si>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</si>
  <si>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</si>
  <si>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</si>
  <si>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</si>
  <si>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</si>
  <si>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</si>
  <si>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</si>
  <si>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</si>
  <si>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</si>
  <si>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</si>
  <si>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</si>
  <si>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</si>
  <si>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</si>
  <si>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</si>
  <si>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</si>
  <si>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</si>
  <si>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</si>
  <si>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</si>
  <si>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</si>
  <si>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</si>
  <si>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</si>
  <si>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</si>
  <si>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</si>
  <si>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</si>
  <si>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</si>
  <si>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</si>
  <si>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</si>
  <si>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</si>
  <si>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</si>
  <si>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</si>
  <si>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</si>
  <si>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</si>
  <si>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</si>
  <si>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</si>
  <si>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</si>
  <si>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</si>
  <si>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</si>
  <si>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</si>
  <si>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</si>
  <si>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</si>
  <si>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</si>
  <si>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</si>
  <si>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</si>
  <si>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</si>
  <si>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</si>
  <si>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</si>
  <si>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</si>
  <si>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</si>
  <si>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</si>
  <si>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</si>
  <si>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</si>
  <si>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</si>
  <si>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</si>
  <si>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</si>
  <si>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</si>
  <si>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</si>
  <si>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</si>
  <si>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</si>
  <si>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</si>
  <si>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</si>
  <si>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</si>
  <si>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</si>
  <si>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</si>
  <si>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</si>
  <si>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</si>
  <si>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</si>
  <si>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</si>
  <si>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</si>
  <si>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</si>
  <si>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</si>
  <si>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</si>
  <si>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</si>
  <si>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</si>
  <si>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</si>
  <si>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</si>
  <si>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</si>
  <si>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</si>
  <si>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</si>
  <si>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</si>
  <si>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</si>
  <si>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</si>
  <si>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</si>
  <si>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</si>
  <si>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</si>
  <si>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</si>
  <si>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</si>
  <si>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</si>
  <si>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</si>
  <si>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</si>
  <si>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</si>
  <si>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</si>
  <si>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</si>
  <si>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</si>
  <si>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</si>
  <si>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</si>
  <si>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</si>
  <si>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</si>
  <si>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</si>
  <si>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</si>
  <si>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</si>
  <si>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</si>
  <si>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</si>
  <si>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</si>
  <si>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</si>
  <si>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</si>
  <si>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</si>
  <si>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</si>
  <si>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</si>
  <si>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</si>
  <si>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</si>
  <si>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</si>
  <si>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</si>
  <si>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</si>
  <si>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</si>
  <si>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</si>
  <si>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</si>
  <si>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</si>
  <si>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</si>
  <si>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</si>
  <si>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</si>
  <si>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</si>
  <si>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</si>
  <si>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</si>
  <si>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</si>
  <si>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</si>
  <si>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</si>
  <si>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</si>
  <si>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</si>
  <si>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</si>
  <si>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</si>
  <si>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</si>
  <si>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</si>
  <si>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</si>
  <si>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</si>
  <si>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</si>
  <si>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</si>
  <si>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</si>
  <si>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</si>
  <si>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</si>
  <si>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</si>
  <si>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</si>
  <si>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</si>
  <si>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</si>
  <si>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</si>
  <si>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</si>
  <si>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</si>
  <si>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</si>
  <si>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</si>
  <si>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</si>
  <si>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</si>
  <si>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</si>
  <si>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</si>
  <si>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</si>
  <si>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</si>
  <si>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</si>
  <si>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</si>
  <si>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</si>
  <si>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</si>
  <si>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</si>
  <si>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</si>
  <si>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</si>
  <si>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</si>
  <si>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</si>
  <si>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</si>
  <si>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</si>
  <si>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</si>
  <si>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</si>
  <si>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</si>
  <si>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</si>
  <si>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</si>
  <si>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</si>
  <si>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</si>
  <si>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</si>
  <si>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</si>
  <si>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</si>
  <si>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</si>
  <si>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</si>
  <si>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</si>
  <si>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</si>
  <si>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</si>
  <si>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</si>
  <si>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</si>
  <si>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</si>
  <si>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</si>
  <si>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</si>
  <si>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</si>
  <si>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</si>
  <si>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</si>
  <si>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</si>
  <si>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</si>
  <si>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</si>
  <si>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</si>
  <si>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</si>
  <si>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</si>
  <si>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</si>
  <si>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</si>
  <si>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</si>
  <si>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</si>
  <si>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</si>
  <si>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</si>
  <si>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</si>
  <si>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</si>
  <si>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</si>
  <si>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</si>
  <si>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</si>
  <si>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</si>
  <si>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</si>
  <si>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</si>
  <si>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</si>
  <si>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</si>
  <si>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</si>
  <si>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</si>
  <si>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</si>
  <si>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</si>
  <si>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</si>
  <si>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</si>
  <si>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</si>
  <si>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</si>
  <si>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</si>
  <si>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</si>
  <si>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</si>
  <si>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</si>
  <si>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</si>
  <si>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</si>
  <si>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</si>
  <si>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</si>
  <si>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</si>
  <si>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</si>
  <si>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</si>
  <si>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</si>
  <si>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</si>
  <si>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</si>
  <si>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</si>
  <si>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</si>
  <si>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</si>
  <si>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</si>
  <si>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</si>
  <si>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</si>
  <si>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</si>
  <si>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</si>
  <si>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</si>
  <si>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</si>
  <si>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</si>
  <si>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</si>
  <si>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</si>
  <si>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</si>
  <si>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</si>
  <si>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</si>
  <si>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</si>
  <si>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</si>
  <si>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</si>
  <si>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</si>
  <si>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</si>
  <si>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</si>
  <si>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</si>
  <si>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</si>
  <si>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</si>
  <si>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</si>
  <si>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</si>
  <si>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</si>
  <si>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</si>
  <si>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</si>
  <si>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</si>
  <si>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</si>
  <si>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</si>
  <si>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</si>
  <si>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</si>
  <si>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</si>
  <si>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</si>
  <si>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</si>
  <si>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</si>
  <si>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</si>
  <si>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</si>
  <si>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</si>
  <si>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</si>
  <si>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</si>
  <si>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</si>
  <si>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</si>
  <si>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</si>
  <si>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</si>
  <si>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</si>
  <si>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</si>
  <si>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</si>
  <si>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</si>
  <si>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</si>
  <si>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</si>
  <si>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</si>
  <si>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</si>
  <si>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</si>
  <si>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</si>
  <si>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</si>
  <si>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</si>
  <si>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</si>
  <si>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</si>
  <si>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</si>
  <si>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</si>
  <si>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</si>
  <si>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</si>
  <si>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</si>
  <si>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</si>
  <si>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</si>
  <si>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</si>
  <si>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</si>
  <si>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</si>
  <si>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</si>
  <si>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</si>
  <si>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</si>
  <si>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</si>
  <si>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</si>
  <si>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</si>
  <si>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</si>
  <si>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</si>
  <si>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</si>
  <si>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</si>
  <si>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</si>
  <si>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</si>
  <si>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</si>
  <si>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</si>
  <si>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</si>
  <si>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</si>
  <si>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</si>
  <si>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</si>
  <si>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</si>
  <si>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</si>
  <si>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</si>
  <si>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</si>
  <si>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</si>
  <si>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</si>
  <si>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</si>
  <si>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</si>
  <si>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</si>
  <si>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</si>
  <si>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</si>
  <si>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</si>
  <si>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</si>
  <si>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</si>
  <si>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</si>
  <si>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</si>
  <si>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</si>
  <si>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</si>
  <si>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</si>
  <si>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</si>
  <si>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</si>
  <si>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</si>
  <si>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</si>
  <si>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</si>
  <si>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</si>
  <si>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</si>
  <si>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</si>
  <si>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</si>
  <si>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</si>
  <si>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</si>
  <si>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</si>
  <si>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</si>
  <si>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</si>
  <si>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</si>
  <si>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</si>
  <si>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</si>
  <si>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</si>
  <si>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</si>
  <si>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</si>
  <si>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</si>
  <si>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</si>
  <si>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</si>
  <si>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</si>
  <si>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</si>
  <si>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</si>
  <si>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</si>
  <si>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</si>
  <si>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</si>
  <si>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</si>
  <si>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</si>
  <si>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</si>
  <si>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</si>
  <si>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</si>
  <si>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</si>
  <si>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</si>
  <si>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</si>
  <si>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</si>
  <si>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</si>
  <si>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</si>
  <si>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</si>
  <si>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</si>
  <si>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</si>
  <si>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</si>
  <si>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</si>
  <si>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</si>
  <si>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</si>
  <si>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</si>
  <si>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</si>
  <si>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</si>
  <si>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</si>
  <si>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</si>
  <si>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</si>
  <si>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</si>
  <si>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</si>
  <si>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</si>
  <si>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</si>
  <si>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</si>
  <si>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</si>
  <si>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</si>
  <si>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</si>
  <si>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</si>
  <si>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</si>
  <si>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</si>
  <si>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</si>
  <si>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</si>
  <si>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</si>
  <si>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</si>
  <si>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</si>
  <si>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</si>
  <si>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</si>
  <si>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</si>
  <si>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</si>
  <si>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</si>
  <si>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</si>
  <si>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</si>
  <si>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</si>
  <si>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</si>
  <si>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</si>
  <si>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</si>
  <si>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</si>
  <si>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</si>
  <si>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</si>
  <si>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</si>
  <si>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</si>
  <si>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</si>
  <si>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</si>
  <si>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</si>
  <si>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</si>
  <si>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</si>
  <si>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</si>
  <si>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</si>
  <si>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</si>
  <si>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</si>
  <si>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</si>
  <si>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</si>
  <si>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</si>
  <si>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</si>
  <si>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</si>
  <si>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</si>
  <si>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</si>
  <si>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</si>
  <si>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</si>
  <si>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</si>
  <si>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</si>
  <si>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</si>
  <si>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</si>
  <si>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</si>
  <si>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</si>
  <si>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</si>
  <si>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</si>
  <si>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</si>
  <si>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</si>
  <si>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</si>
  <si>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</si>
  <si>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</si>
  <si>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</si>
  <si>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</si>
  <si>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</si>
  <si>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</si>
  <si>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</si>
  <si>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</si>
  <si>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</si>
  <si>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</si>
  <si>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</si>
  <si>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</si>
  <si>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</si>
  <si>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</si>
  <si>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</si>
  <si>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</si>
  <si>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</si>
  <si>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</si>
  <si>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</si>
  <si>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</si>
  <si>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</si>
  <si>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</si>
  <si>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</si>
  <si>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</si>
  <si>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</si>
  <si>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</si>
  <si>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</si>
  <si>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</si>
  <si>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</si>
  <si>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</si>
  <si>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</si>
  <si>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</si>
  <si>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</si>
  <si>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</si>
  <si>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</si>
  <si>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</si>
  <si>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</si>
  <si>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</si>
  <si>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</si>
  <si>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</si>
  <si>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</si>
  <si>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</si>
  <si>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</si>
  <si>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</si>
  <si>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</si>
  <si>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</si>
  <si>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</si>
  <si>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</si>
  <si>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</si>
  <si>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</si>
  <si>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</si>
  <si>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</si>
  <si>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</si>
  <si>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</si>
  <si>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</si>
  <si>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</si>
  <si>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</si>
  <si>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</si>
  <si>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</si>
  <si>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</si>
  <si>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</si>
  <si>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</si>
  <si>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</si>
  <si>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</si>
  <si>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</si>
  <si>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</si>
  <si>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</si>
  <si>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</si>
  <si>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</si>
  <si>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</si>
  <si>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</si>
  <si>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</si>
  <si>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</si>
  <si>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</si>
  <si>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</si>
  <si>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</si>
  <si>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</si>
  <si>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</si>
  <si>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</si>
  <si>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</si>
  <si>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</si>
  <si>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</si>
  <si>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</si>
  <si>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</si>
  <si>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</si>
  <si>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</si>
  <si>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</si>
  <si>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</si>
  <si>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</si>
  <si>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</si>
  <si>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</si>
  <si>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</si>
  <si>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</si>
  <si>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</si>
  <si>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</si>
  <si>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</si>
  <si>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</si>
  <si>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</si>
  <si>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</si>
  <si>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</si>
  <si>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</si>
  <si>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</si>
  <si>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</si>
  <si>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</si>
  <si>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</si>
  <si>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</si>
  <si>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</si>
  <si>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</si>
  <si>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</si>
  <si>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</si>
  <si>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</si>
  <si>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</si>
  <si>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</si>
  <si>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</si>
  <si>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</si>
  <si>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</si>
  <si>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</si>
  <si>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</si>
  <si>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</si>
  <si>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</si>
  <si>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</si>
  <si>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</si>
  <si>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</si>
  <si>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</si>
  <si>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</si>
  <si>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</si>
  <si>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</si>
  <si>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</si>
  <si>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</si>
  <si>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</si>
  <si>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</si>
  <si>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</si>
  <si>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</si>
  <si>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</si>
  <si>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</si>
  <si>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</si>
  <si>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</si>
  <si>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</si>
  <si>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</si>
  <si>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</si>
  <si>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</si>
  <si>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</si>
  <si>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</si>
  <si>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</si>
  <si>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</si>
  <si>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</si>
  <si>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</si>
  <si>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</si>
  <si>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</si>
  <si>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</si>
  <si>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</si>
  <si>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</si>
  <si>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</si>
  <si>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</si>
  <si>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</si>
  <si>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</si>
  <si>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</si>
  <si>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</si>
  <si>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</si>
  <si>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</si>
  <si>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</si>
  <si>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</si>
  <si>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</si>
  <si>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</si>
  <si>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</si>
  <si>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</si>
  <si>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</si>
  <si>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</si>
  <si>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</si>
  <si>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</si>
  <si>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</si>
  <si>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</si>
  <si>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</si>
  <si>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</si>
  <si>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</si>
  <si>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</si>
  <si>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</si>
  <si>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</si>
  <si>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</si>
  <si>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</si>
  <si>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</si>
  <si>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</si>
  <si>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</si>
  <si>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</si>
  <si>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</si>
  <si>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</si>
  <si>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</si>
  <si>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</si>
  <si>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</si>
  <si>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</si>
  <si>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</si>
  <si>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</si>
  <si>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</si>
  <si>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</si>
  <si>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</si>
  <si>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</si>
  <si>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</si>
  <si>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</si>
  <si>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</si>
  <si>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</si>
  <si>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</si>
  <si>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</si>
  <si>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</si>
  <si>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</si>
  <si>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</si>
  <si>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</si>
  <si>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</si>
  <si>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</si>
  <si>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</si>
  <si>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</si>
  <si>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</si>
  <si>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</si>
  <si>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</si>
  <si>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</si>
  <si>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</si>
  <si>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</si>
  <si>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</si>
  <si>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</si>
  <si>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</si>
  <si>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</si>
  <si>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</si>
  <si>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</si>
  <si>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</si>
  <si>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</si>
  <si>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</si>
  <si>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</si>
  <si>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</si>
  <si>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</si>
  <si>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</si>
  <si>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</si>
  <si>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</si>
  <si>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</si>
  <si>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</si>
  <si>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</si>
  <si>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</si>
  <si>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</si>
  <si>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</si>
  <si>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</si>
  <si>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</si>
  <si>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</si>
  <si>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</si>
  <si>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</si>
  <si>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</si>
  <si>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</si>
  <si>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</si>
  <si>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</si>
  <si>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</si>
  <si>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</si>
  <si>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</si>
  <si>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</si>
  <si>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</si>
  <si>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</si>
  <si>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</si>
  <si>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</si>
  <si>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</si>
  <si>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</si>
  <si>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</si>
  <si>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</si>
  <si>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</si>
  <si>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</si>
  <si>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</si>
  <si>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</si>
  <si>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</si>
  <si>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</si>
  <si>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</si>
  <si>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</si>
  <si>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</si>
  <si>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</si>
  <si>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</si>
  <si>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</si>
  <si>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</si>
  <si>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</si>
  <si>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</si>
  <si>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</si>
  <si>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</si>
  <si>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</si>
  <si>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</si>
  <si>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</si>
  <si>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</si>
  <si>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</si>
  <si>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</si>
  <si>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</si>
  <si>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</si>
  <si>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</si>
  <si>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</si>
  <si>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</si>
  <si>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</si>
  <si>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</si>
  <si>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</si>
  <si>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</si>
  <si>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</si>
  <si>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</si>
  <si>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</si>
  <si>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</si>
  <si>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</si>
  <si>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</si>
  <si>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</si>
  <si>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</si>
  <si>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</si>
  <si>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</si>
  <si>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</si>
  <si>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</si>
  <si>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</si>
  <si>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</si>
  <si>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</si>
  <si>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</si>
  <si>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</si>
  <si>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</si>
  <si>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</si>
  <si>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</si>
  <si>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</si>
  <si>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</si>
  <si>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</si>
  <si>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</si>
  <si>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</si>
  <si>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</si>
  <si>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</si>
  <si>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</si>
  <si>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</si>
  <si>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</si>
  <si>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</si>
  <si>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</si>
  <si>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</si>
  <si>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</si>
  <si>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</si>
  <si>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</si>
  <si>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</si>
  <si>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</si>
  <si>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</si>
  <si>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</si>
  <si>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</si>
  <si>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</si>
  <si>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</si>
  <si>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</si>
  <si>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</si>
  <si>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</si>
  <si>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</si>
  <si>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</si>
  <si>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</si>
  <si>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</si>
  <si>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</si>
  <si>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</si>
  <si>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</si>
  <si>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</si>
  <si>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</si>
  <si>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</si>
  <si>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</si>
  <si>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</si>
  <si>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</si>
  <si>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</si>
  <si>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</si>
  <si>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</si>
  <si>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</si>
  <si>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</si>
  <si>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</si>
  <si>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</si>
  <si>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</si>
  <si>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</si>
  <si>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</si>
  <si>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</si>
  <si>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</si>
  <si>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</si>
  <si>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</si>
  <si>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</si>
  <si>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</si>
  <si>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</si>
  <si>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</si>
  <si>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</si>
  <si>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</si>
  <si>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</si>
  <si>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</si>
  <si>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</si>
  <si>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</si>
  <si>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</si>
  <si>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</si>
  <si>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</si>
  <si>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</si>
  <si>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</si>
  <si>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</si>
  <si>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</si>
  <si>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</si>
  <si>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</si>
  <si>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</si>
  <si>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</si>
  <si>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</si>
  <si>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</si>
  <si>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</si>
  <si>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</si>
  <si>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</si>
  <si>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</si>
  <si>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</si>
  <si>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</si>
  <si>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</si>
  <si>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</si>
  <si>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</si>
  <si>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</si>
  <si>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</si>
  <si>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</si>
  <si>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</si>
  <si>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</si>
  <si>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</si>
  <si>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</si>
  <si>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</si>
  <si>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</si>
  <si>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</si>
  <si>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</si>
  <si>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</si>
  <si>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</si>
  <si>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</si>
  <si>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</si>
  <si>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</si>
  <si>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</si>
  <si>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</si>
  <si>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</si>
  <si>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</si>
  <si>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</si>
  <si>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</si>
  <si>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</si>
  <si>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</si>
  <si>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</si>
  <si>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</si>
  <si>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</si>
  <si>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</si>
  <si>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</si>
  <si>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</si>
  <si>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</si>
  <si>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</si>
  <si>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</si>
  <si>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</si>
  <si>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</si>
  <si>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</si>
  <si>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</si>
  <si>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</si>
  <si>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</si>
  <si>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</si>
  <si>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</si>
  <si>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</si>
  <si>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</si>
  <si>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</si>
  <si>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</si>
  <si>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</si>
  <si>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</si>
  <si>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</si>
  <si>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</si>
  <si>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</si>
  <si>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</si>
  <si>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</si>
  <si>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</si>
  <si>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</si>
  <si>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</si>
  <si>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</si>
  <si>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</si>
  <si>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</si>
  <si>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</si>
  <si>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</si>
  <si>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</si>
  <si>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</si>
  <si>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</si>
  <si>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</si>
  <si>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</si>
  <si>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</si>
  <si>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</si>
  <si>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</si>
  <si>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</si>
  <si>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</si>
  <si>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</si>
  <si>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</si>
  <si>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</si>
  <si>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</si>
  <si>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</si>
  <si>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</si>
  <si>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</si>
  <si>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</si>
  <si>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</si>
  <si>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</si>
  <si>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</si>
  <si>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</si>
  <si>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</si>
  <si>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</si>
  <si>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</si>
  <si>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</si>
  <si>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</si>
  <si>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</si>
  <si>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</si>
  <si>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</si>
  <si>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</si>
  <si>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</si>
  <si>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</si>
  <si>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</si>
  <si>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</si>
  <si>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</si>
  <si>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</si>
  <si>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</si>
  <si>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</si>
  <si>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</si>
  <si>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</si>
  <si>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</si>
  <si>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</si>
  <si>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</si>
  <si>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</si>
  <si>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</si>
  <si>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</si>
  <si>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</si>
  <si>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</si>
  <si>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</si>
  <si>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</si>
  <si>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</si>
  <si>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</si>
  <si>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</si>
  <si>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</si>
  <si>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</si>
  <si>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</si>
  <si>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</si>
  <si>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</si>
  <si>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</si>
  <si>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</si>
  <si>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</si>
  <si>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</si>
  <si>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</si>
  <si>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</si>
  <si>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</si>
  <si>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</si>
  <si>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</si>
  <si>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</si>
  <si>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</si>
  <si>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</si>
  <si>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</si>
  <si>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</si>
  <si>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</si>
  <si>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</si>
  <si>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</si>
  <si>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</si>
  <si>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</si>
  <si>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</si>
  <si>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</si>
  <si>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</si>
  <si>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</si>
  <si>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</si>
  <si>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</si>
  <si>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</si>
  <si>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</si>
  <si>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</si>
  <si>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</si>
  <si>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</si>
  <si>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</si>
  <si>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</si>
  <si>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</si>
  <si>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</si>
  <si>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</si>
  <si>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</si>
  <si>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</si>
  <si>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</si>
  <si>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</si>
  <si>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</si>
  <si>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</si>
  <si>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</si>
  <si>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</si>
  <si>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</si>
  <si>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</si>
  <si>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</si>
  <si>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</si>
  <si>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</si>
  <si>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</si>
  <si>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</si>
  <si>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</si>
  <si>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</si>
  <si>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</si>
  <si>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</si>
  <si>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</si>
  <si>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</si>
  <si>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</si>
  <si>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</si>
  <si>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</si>
  <si>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</si>
  <si>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</si>
  <si>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</si>
  <si>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</si>
  <si>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</si>
  <si>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</si>
  <si>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</si>
  <si>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</si>
  <si>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</si>
  <si>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</si>
  <si>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</si>
  <si>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</si>
  <si>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</si>
  <si>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</si>
  <si>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</si>
  <si>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</si>
  <si>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</si>
  <si>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</si>
  <si>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</si>
  <si>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</si>
  <si>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</si>
  <si>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</si>
  <si>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</si>
  <si>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</si>
  <si>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</si>
  <si>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</si>
  <si>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</si>
  <si>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</si>
  <si>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</si>
  <si>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</si>
  <si>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</si>
  <si>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</si>
  <si>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</si>
  <si>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</si>
  <si>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</si>
  <si>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</si>
  <si>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</si>
  <si>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</si>
  <si>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</si>
  <si>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</si>
  <si>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</si>
  <si>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</si>
  <si>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</si>
  <si>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</si>
  <si>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</si>
  <si>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</si>
  <si>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</si>
  <si>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</si>
  <si>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</si>
  <si>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</si>
  <si>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</si>
  <si>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</si>
  <si>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</si>
  <si>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</si>
  <si>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</si>
  <si>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</si>
  <si>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</si>
  <si>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</si>
  <si>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</si>
  <si>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</si>
  <si>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</si>
  <si>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</si>
  <si>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</si>
  <si>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</si>
  <si>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</si>
  <si>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</si>
  <si>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</si>
  <si>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</si>
  <si>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</si>
  <si>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</si>
  <si>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</si>
  <si>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</si>
  <si>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</si>
  <si>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</si>
  <si>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</si>
  <si>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</si>
  <si>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</si>
  <si>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</si>
  <si>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</si>
  <si>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</si>
  <si>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</si>
  <si>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</si>
  <si>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</si>
  <si>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</si>
  <si>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</si>
  <si>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</si>
  <si>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</si>
  <si>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</si>
  <si>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</si>
  <si>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</si>
  <si>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</si>
  <si>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</si>
  <si>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</si>
  <si>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</si>
  <si>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</si>
  <si>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</si>
  <si>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</si>
  <si>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</si>
  <si>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</si>
  <si>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</si>
  <si>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</si>
  <si>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</si>
  <si>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</si>
  <si>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</si>
  <si>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</si>
  <si>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</si>
  <si>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</si>
  <si>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</si>
  <si>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</si>
  <si>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</si>
  <si>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</si>
  <si>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</si>
  <si>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</si>
  <si>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</si>
  <si>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</si>
  <si>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</si>
  <si>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</si>
  <si>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</si>
  <si>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</si>
  <si>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</si>
  <si>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</si>
  <si>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</si>
  <si>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</si>
  <si>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</si>
  <si>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</si>
  <si>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</si>
  <si>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</si>
  <si>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</si>
  <si>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</si>
  <si>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</si>
  <si>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</si>
  <si>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</si>
  <si>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</si>
  <si>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</si>
  <si>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</si>
  <si>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</si>
  <si>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</si>
  <si>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</si>
  <si>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</si>
  <si>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</si>
  <si>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</si>
  <si>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</si>
  <si>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</si>
  <si>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</si>
  <si>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</si>
  <si>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</si>
  <si>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</si>
  <si>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</si>
  <si>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</si>
  <si>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</si>
  <si>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</si>
  <si>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</si>
  <si>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</si>
  <si>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</si>
  <si>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</si>
  <si>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</si>
  <si>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</si>
  <si>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</si>
  <si>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</si>
  <si>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</si>
  <si>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</si>
  <si>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</si>
  <si>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</si>
  <si>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</si>
  <si>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</si>
  <si>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</si>
  <si>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</si>
  <si>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</si>
  <si>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</si>
  <si>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</si>
  <si>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</si>
  <si>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</si>
  <si>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</si>
  <si>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</si>
  <si>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</si>
  <si>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</si>
  <si>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</si>
  <si>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</si>
  <si>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</si>
  <si>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</si>
  <si>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</si>
  <si>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</si>
  <si>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</si>
  <si>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</si>
  <si>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</si>
  <si>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</si>
  <si>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</si>
  <si>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</si>
  <si>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</si>
  <si>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</si>
  <si>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</si>
  <si>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</si>
  <si>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</si>
  <si>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</si>
  <si>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</si>
  <si>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</si>
  <si>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</si>
  <si>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</si>
  <si>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</si>
  <si>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</si>
  <si>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</si>
  <si>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</si>
  <si>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</si>
  <si>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</si>
  <si>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</si>
  <si>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</si>
  <si>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</si>
  <si>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</si>
  <si>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</si>
  <si>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</si>
  <si>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</si>
  <si>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</si>
  <si>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</si>
  <si>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</si>
  <si>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</si>
  <si>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</si>
  <si>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</si>
  <si>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</si>
  <si>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</si>
  <si>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</si>
  <si>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</si>
  <si>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</si>
  <si>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</si>
  <si>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</si>
  <si>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</si>
  <si>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</si>
  <si>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</si>
  <si>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</si>
  <si>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</si>
  <si>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</si>
  <si>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</si>
  <si>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</si>
  <si>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</si>
  <si>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</si>
  <si>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</si>
  <si>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</si>
  <si>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</si>
  <si>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</si>
  <si>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</si>
  <si>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</si>
  <si>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</si>
  <si>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</si>
  <si>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</si>
  <si>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</si>
  <si>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</si>
  <si>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</si>
  <si>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</si>
  <si>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</si>
  <si>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</si>
  <si>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</si>
  <si>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</si>
  <si>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</si>
  <si>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</si>
  <si>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</si>
  <si>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</si>
  <si>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</si>
  <si>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</si>
  <si>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</si>
  <si>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</si>
  <si>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</si>
  <si>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</si>
  <si>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</si>
  <si>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</si>
  <si>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</si>
  <si>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</si>
  <si>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</si>
  <si>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</si>
  <si>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</si>
  <si>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</si>
  <si>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</si>
  <si>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</si>
  <si>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</si>
  <si>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</si>
  <si>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</si>
  <si>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</si>
  <si>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</si>
  <si>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</si>
  <si>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</si>
  <si>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</si>
  <si>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</si>
  <si>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</si>
  <si>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</si>
  <si>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</si>
  <si>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</si>
  <si>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</si>
  <si>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</si>
  <si>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</si>
  <si>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</si>
  <si>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</si>
  <si>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</si>
  <si>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</si>
  <si>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</si>
  <si>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</si>
  <si>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</si>
  <si>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</si>
  <si>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</si>
  <si>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</si>
  <si>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</si>
  <si>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</si>
  <si>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</si>
  <si>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</si>
  <si>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</si>
  <si>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</si>
  <si>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</si>
  <si>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</si>
  <si>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</si>
  <si>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</si>
  <si>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</si>
  <si>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</si>
  <si>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</si>
  <si>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</si>
  <si>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</si>
  <si>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</si>
  <si>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</si>
  <si>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</si>
  <si>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</si>
  <si>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</si>
  <si>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</si>
  <si>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</si>
  <si>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</si>
  <si>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</si>
  <si>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</si>
  <si>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</si>
  <si>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</si>
  <si>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</si>
  <si>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</si>
  <si>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</si>
  <si>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</si>
  <si>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</si>
  <si>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</si>
  <si>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</si>
  <si>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</si>
  <si>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</si>
  <si>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</si>
  <si>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</si>
  <si>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</si>
  <si>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</si>
  <si>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</si>
  <si>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</si>
  <si>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</si>
  <si>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</si>
  <si>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</si>
  <si>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</si>
  <si>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</si>
  <si>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</si>
  <si>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</si>
  <si>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</si>
  <si>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</si>
  <si>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</si>
  <si>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</si>
  <si>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</si>
  <si>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</si>
  <si>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</si>
  <si>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</si>
  <si>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</si>
  <si>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</si>
  <si>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</si>
  <si>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</si>
  <si>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</si>
  <si>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</si>
  <si>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</si>
  <si>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</si>
  <si>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</si>
  <si>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</si>
  <si>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</si>
  <si>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</si>
  <si>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</si>
  <si>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</si>
  <si>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</si>
  <si>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</si>
  <si>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</si>
  <si>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</si>
  <si>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</si>
  <si>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</si>
  <si>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</si>
  <si>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</si>
  <si>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</si>
  <si>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</si>
  <si>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</si>
  <si>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</si>
  <si>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</si>
  <si>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</si>
  <si>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</si>
  <si>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</si>
  <si>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</si>
  <si>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</si>
  <si>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</si>
  <si>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</si>
  <si>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</si>
  <si>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</si>
  <si>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</si>
  <si>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</si>
  <si>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</si>
  <si>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</si>
  <si>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</si>
  <si>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</si>
  <si>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</si>
  <si>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</si>
  <si>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</si>
  <si>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</si>
  <si>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</si>
  <si>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</si>
  <si>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</si>
  <si>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</si>
  <si>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</si>
  <si>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</si>
  <si>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</si>
  <si>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</si>
  <si>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</si>
  <si>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</si>
  <si>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</si>
  <si>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</si>
  <si>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</si>
  <si>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</si>
  <si>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</si>
  <si>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</si>
  <si>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</si>
  <si>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</si>
  <si>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</si>
  <si>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</si>
  <si>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</si>
  <si>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</si>
  <si>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</si>
  <si>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</si>
  <si>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</si>
  <si>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</si>
  <si>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</si>
  <si>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</si>
  <si>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</si>
  <si>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</si>
  <si>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</si>
  <si>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</si>
  <si>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</si>
  <si>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</si>
  <si>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</si>
  <si>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</si>
  <si>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</si>
  <si>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</si>
  <si>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</si>
  <si>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</si>
  <si>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</si>
  <si>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</si>
  <si>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</si>
  <si>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</si>
  <si>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</si>
  <si>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</si>
  <si>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</si>
  <si>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</si>
  <si>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</si>
  <si>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</si>
  <si>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</si>
  <si>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</si>
  <si>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</si>
  <si>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</si>
  <si>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</si>
  <si>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</si>
  <si>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</si>
  <si>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</si>
  <si>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</si>
  <si>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</si>
  <si>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</si>
  <si>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</si>
  <si>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</si>
  <si>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</si>
  <si>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</si>
  <si>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</si>
  <si>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</si>
  <si>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</si>
  <si>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</si>
  <si>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</si>
  <si>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</si>
  <si>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</si>
  <si>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</si>
  <si>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</si>
  <si>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</si>
  <si>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</si>
  <si>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</si>
  <si>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</si>
  <si>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</si>
  <si>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</si>
  <si>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</si>
  <si>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</si>
  <si>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</si>
  <si>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</si>
  <si>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</si>
  <si>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</si>
  <si>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</si>
  <si>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</si>
  <si>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</si>
  <si>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</si>
  <si>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</si>
  <si>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</si>
  <si>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</si>
  <si>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</si>
  <si>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</si>
  <si>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</si>
  <si>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</si>
  <si>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</si>
  <si>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</si>
  <si>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</si>
  <si>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</si>
  <si>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</si>
  <si>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</si>
  <si>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</si>
  <si>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</si>
  <si>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</si>
  <si>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</si>
  <si>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</si>
  <si>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</si>
  <si>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</si>
  <si>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</si>
  <si>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</si>
  <si>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</si>
  <si>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</si>
  <si>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</si>
  <si>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</si>
  <si>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</si>
  <si>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</si>
  <si>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</si>
  <si>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</si>
  <si>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</si>
  <si>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</si>
  <si>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</si>
  <si>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</si>
  <si>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</si>
  <si>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</si>
  <si>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</si>
  <si>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</si>
  <si>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</si>
  <si>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</si>
  <si>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</si>
  <si>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</si>
  <si>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</si>
  <si>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</si>
  <si>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</si>
  <si>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</si>
  <si>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</si>
  <si>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</si>
  <si>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</si>
  <si>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</si>
  <si>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</si>
  <si>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</si>
  <si>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</si>
  <si>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</si>
  <si>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</si>
  <si>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</si>
  <si>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</si>
  <si>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</si>
  <si>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</si>
  <si>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</si>
  <si>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</si>
  <si>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</si>
  <si>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</si>
  <si>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</si>
  <si>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</si>
  <si>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</si>
  <si>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</si>
  <si>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</si>
  <si>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</si>
  <si>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</si>
  <si>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</si>
  <si>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</si>
  <si>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</si>
  <si>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</si>
  <si>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</si>
  <si>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</si>
  <si>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</si>
  <si>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</si>
  <si>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</si>
  <si>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</si>
  <si>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</si>
  <si>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</si>
  <si>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</si>
  <si>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</si>
  <si>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</si>
  <si>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</si>
  <si>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</si>
  <si>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</si>
  <si>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</si>
  <si>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</si>
  <si>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</si>
  <si>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</si>
  <si>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</si>
  <si>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</si>
  <si>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</si>
  <si>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</si>
  <si>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</si>
  <si>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</si>
  <si>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</si>
  <si>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</si>
  <si>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</si>
  <si>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</si>
  <si>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</si>
  <si>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</si>
  <si>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</si>
  <si>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</si>
  <si>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</si>
  <si>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</si>
  <si>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</si>
  <si>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</si>
  <si>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</si>
  <si>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</si>
  <si>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</si>
  <si>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</si>
  <si>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</si>
  <si>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</si>
  <si>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</si>
  <si>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</si>
  <si>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</si>
  <si>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</si>
  <si>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</si>
  <si>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</si>
  <si>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</si>
  <si>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</si>
  <si>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</si>
  <si>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</si>
  <si>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</si>
  <si>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</si>
  <si>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</si>
  <si>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</si>
  <si>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</si>
  <si>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</si>
  <si>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</si>
  <si>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</si>
  <si>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</si>
  <si>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</si>
  <si>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</si>
  <si>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</si>
  <si>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</si>
  <si>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</si>
  <si>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</si>
  <si>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</si>
  <si>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</si>
  <si>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</si>
  <si>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</si>
  <si>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</si>
  <si>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</si>
  <si>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</si>
  <si>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</si>
  <si>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</si>
  <si>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</si>
  <si>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</si>
  <si>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</si>
  <si>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</si>
  <si>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</si>
  <si>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</si>
  <si>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</si>
  <si>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</si>
  <si>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</si>
  <si>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</si>
  <si>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</si>
  <si>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</si>
  <si>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</si>
  <si>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</si>
  <si>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</si>
  <si>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</si>
  <si>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</si>
  <si>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</si>
  <si>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</si>
  <si>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</si>
  <si>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</si>
  <si>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</si>
  <si>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</si>
  <si>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</si>
  <si>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</si>
  <si>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</si>
  <si>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</si>
  <si>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</si>
  <si>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</si>
  <si>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</si>
  <si>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</si>
  <si>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</si>
  <si>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</si>
  <si>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</si>
  <si>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</si>
  <si>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</si>
  <si>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</si>
  <si>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</si>
  <si>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</si>
  <si>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</si>
  <si>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</si>
  <si>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</si>
  <si>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</si>
  <si>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</si>
  <si>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</si>
  <si>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</si>
  <si>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</si>
  <si>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</si>
  <si>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</si>
  <si>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</si>
  <si>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</si>
  <si>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</si>
  <si>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</si>
  <si>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</si>
  <si>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</si>
  <si>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</si>
  <si>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</si>
  <si>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</si>
  <si>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</si>
  <si>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</si>
  <si>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</si>
  <si>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</si>
  <si>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</si>
  <si>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</si>
  <si>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</si>
  <si>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</si>
  <si>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</si>
  <si>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</si>
  <si>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</si>
  <si>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</si>
  <si>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</si>
  <si>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</si>
  <si>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</si>
  <si>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</si>
  <si>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</si>
  <si>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</si>
  <si>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</si>
  <si>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</si>
  <si>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</si>
  <si>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</si>
  <si>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</si>
  <si>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</si>
  <si>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</si>
  <si>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</si>
  <si>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</si>
  <si>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</si>
  <si>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</si>
  <si>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</si>
  <si>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</si>
  <si>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</si>
  <si>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</si>
  <si>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</si>
  <si>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</si>
  <si>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</si>
  <si>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</si>
  <si>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</si>
  <si>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</si>
  <si>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</si>
  <si>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</si>
  <si>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</si>
  <si>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</si>
  <si>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</si>
  <si>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</si>
  <si>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</si>
  <si>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</si>
  <si>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</si>
  <si>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</si>
  <si>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</si>
  <si>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</si>
  <si>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</si>
  <si>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</si>
  <si>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</si>
  <si>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</si>
  <si>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</si>
  <si>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</si>
  <si>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</si>
  <si>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</si>
  <si>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</si>
  <si>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</si>
  <si>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</si>
  <si>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</si>
  <si>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</si>
  <si>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</si>
  <si>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</si>
  <si>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</si>
  <si>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</si>
  <si>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</si>
  <si>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</si>
  <si>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</si>
  <si>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</si>
  <si>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</si>
  <si>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</si>
  <si>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</si>
  <si>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</si>
  <si>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</si>
  <si>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</si>
  <si>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</si>
  <si>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</si>
  <si>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</si>
  <si>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</si>
  <si>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</si>
  <si>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</si>
  <si>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</si>
  <si>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</si>
  <si>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</si>
  <si>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</si>
  <si>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</si>
  <si>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</si>
  <si>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</si>
  <si>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</si>
  <si>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</si>
  <si>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</si>
  <si>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</si>
  <si>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</si>
  <si>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</si>
  <si>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</si>
  <si>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</si>
  <si>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</si>
  <si>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</si>
  <si>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</si>
  <si>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</si>
  <si>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</si>
  <si>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</si>
  <si>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</si>
  <si>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</si>
  <si>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</si>
  <si>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</si>
  <si>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</si>
  <si>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</si>
  <si>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</si>
  <si>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</si>
  <si>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</si>
  <si>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</si>
  <si>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</si>
  <si>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</si>
  <si>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</si>
  <si>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</si>
  <si>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</si>
  <si>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</si>
  <si>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</si>
  <si>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</si>
  <si>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</si>
  <si>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</si>
  <si>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</si>
  <si>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</si>
  <si>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</si>
  <si>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</si>
  <si>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</si>
  <si>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</si>
  <si>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</si>
  <si>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</si>
  <si>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</si>
  <si>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</si>
  <si>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</si>
  <si>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</si>
  <si>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</si>
  <si>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</si>
  <si>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</si>
  <si>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</si>
  <si>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</si>
  <si>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</si>
  <si>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</si>
  <si>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</si>
  <si>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</si>
  <si>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</si>
  <si>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</si>
  <si>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</si>
  <si>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</si>
  <si>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</si>
  <si>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</si>
  <si>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</si>
  <si>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</si>
  <si>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</si>
  <si>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</si>
  <si>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</si>
  <si>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</si>
  <si>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</si>
  <si>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</si>
  <si>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</si>
  <si>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</si>
  <si>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</si>
  <si>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</si>
  <si>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</si>
  <si>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</si>
  <si>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</si>
  <si>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</si>
  <si>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</si>
  <si>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</si>
  <si>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</si>
  <si>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</si>
  <si>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</si>
  <si>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</si>
  <si>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</si>
  <si>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</si>
  <si>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</si>
  <si>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</si>
  <si>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</si>
  <si>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</si>
  <si>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</si>
  <si>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</si>
  <si>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</si>
  <si>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</si>
  <si>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</si>
  <si>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</si>
  <si>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</si>
  <si>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</si>
  <si>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</si>
  <si>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</si>
  <si>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</si>
  <si>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</si>
  <si>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</si>
  <si>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</si>
  <si>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</si>
  <si>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</si>
  <si>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</si>
  <si>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</si>
  <si>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</si>
  <si>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</si>
  <si>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</si>
  <si>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</si>
  <si>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</si>
  <si>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</si>
  <si>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</si>
  <si>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</si>
  <si>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</si>
  <si>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</si>
  <si>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</si>
  <si>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</si>
  <si>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</si>
  <si>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</si>
  <si>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</si>
  <si>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</si>
  <si>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</si>
  <si>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</si>
  <si>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</si>
  <si>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</si>
  <si>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</si>
  <si>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</si>
  <si>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</si>
  <si>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</si>
  <si>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</si>
  <si>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</si>
  <si>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</si>
  <si>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</si>
  <si>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</si>
  <si>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</si>
  <si>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</si>
  <si>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</si>
  <si>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</si>
  <si>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</si>
  <si>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</si>
  <si>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</si>
  <si>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</si>
  <si>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</si>
  <si>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</si>
  <si>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</si>
  <si>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</si>
  <si>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</si>
  <si>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</si>
  <si>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</si>
  <si>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</si>
  <si>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</si>
  <si>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</si>
  <si>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</si>
  <si>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</si>
  <si>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</si>
  <si>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</si>
  <si>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</si>
  <si>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</si>
  <si>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</si>
  <si>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</si>
  <si>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</si>
  <si>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</si>
  <si>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</si>
  <si>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</si>
  <si>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</si>
  <si>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</si>
  <si>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</si>
  <si>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</si>
  <si>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</si>
  <si>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</si>
  <si>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</si>
  <si>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</si>
  <si>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</si>
  <si>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</si>
  <si>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</si>
  <si>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</si>
  <si>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</si>
  <si>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</si>
  <si>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</si>
  <si>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</si>
  <si>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</si>
  <si>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</si>
  <si>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</si>
  <si>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</si>
  <si>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</si>
  <si>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</si>
  <si>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</si>
  <si>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</si>
  <si>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</si>
  <si>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</si>
  <si>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</si>
  <si>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</si>
  <si>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</si>
  <si>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</si>
  <si>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</si>
  <si>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</si>
  <si>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</si>
  <si>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</si>
  <si>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</si>
  <si>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</si>
  <si>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</si>
  <si>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</si>
  <si>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</si>
  <si>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</si>
  <si>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</si>
  <si>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</si>
  <si>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</si>
  <si>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</si>
  <si>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</si>
  <si>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</si>
  <si>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</si>
  <si>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</si>
  <si>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</si>
  <si>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</si>
  <si>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</si>
  <si>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</si>
  <si>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</si>
  <si>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</si>
  <si>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</si>
  <si>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</si>
  <si>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</si>
  <si>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</si>
  <si>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</si>
  <si>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</si>
  <si>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</si>
  <si>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</si>
  <si>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</si>
  <si>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</si>
  <si>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</si>
  <si>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</si>
  <si>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</si>
  <si>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</si>
  <si>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</si>
  <si>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</si>
  <si>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</si>
  <si>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</si>
  <si>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</si>
  <si>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</si>
  <si>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</si>
  <si>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</si>
  <si>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</si>
  <si>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</si>
  <si>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</si>
  <si>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</si>
  <si>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</si>
  <si>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</si>
  <si>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</si>
  <si>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</si>
  <si>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</si>
  <si>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</si>
  <si>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</si>
  <si>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</si>
  <si>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</si>
  <si>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</si>
  <si>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</si>
  <si>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</si>
  <si>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</si>
  <si>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</si>
  <si>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</si>
  <si>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</si>
  <si>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</si>
  <si>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</si>
  <si>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</si>
  <si>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</si>
  <si>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</si>
  <si>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</si>
  <si>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</si>
  <si>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</si>
  <si>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</si>
  <si>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</si>
  <si>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</si>
  <si>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</si>
  <si>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</si>
  <si>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</si>
  <si>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</si>
  <si>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</si>
  <si>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</si>
  <si>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</si>
  <si>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</si>
  <si>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</si>
  <si>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</si>
  <si>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</si>
  <si>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</si>
  <si>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</si>
  <si>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</si>
  <si>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</si>
  <si>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</si>
  <si>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</si>
  <si>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</si>
  <si>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</si>
  <si>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</si>
  <si>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</si>
  <si>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</si>
  <si>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</si>
  <si>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</si>
  <si>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</si>
  <si>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</si>
  <si>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</si>
  <si>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</si>
  <si>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</si>
  <si>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</si>
  <si>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</si>
  <si>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</si>
  <si>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</si>
  <si>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</si>
  <si>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</si>
  <si>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</si>
  <si>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</si>
  <si>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</si>
  <si>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</si>
  <si>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</si>
  <si>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</si>
  <si>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</si>
  <si>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</si>
  <si>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</si>
  <si>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</si>
  <si>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</si>
  <si>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</si>
  <si>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</si>
  <si>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</si>
  <si>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</si>
  <si>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</si>
  <si>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</si>
  <si>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</si>
  <si>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</si>
  <si>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</si>
  <si>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</si>
  <si>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</si>
  <si>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</si>
  <si>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</si>
  <si>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</si>
  <si>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</si>
  <si>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</si>
  <si>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</si>
  <si>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</si>
  <si>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</si>
  <si>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</si>
  <si>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</si>
  <si>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</si>
  <si>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</si>
  <si>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</si>
  <si>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</si>
  <si>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</si>
  <si>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</si>
  <si>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</si>
  <si>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</si>
  <si>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</si>
  <si>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</si>
  <si>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</si>
  <si>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</si>
  <si>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</si>
  <si>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</si>
  <si>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</si>
  <si>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</si>
  <si>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</si>
  <si>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</si>
  <si>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</si>
  <si>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</si>
  <si>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</si>
  <si>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</si>
  <si>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</si>
  <si>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</si>
  <si>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</si>
  <si>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</si>
  <si>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</si>
  <si>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</si>
  <si>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</si>
  <si>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</si>
  <si>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</si>
  <si>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</si>
  <si>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</si>
  <si>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</si>
  <si>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</si>
  <si>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</si>
  <si>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</si>
  <si>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</si>
  <si>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</si>
  <si>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</si>
  <si>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</si>
  <si>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</si>
  <si>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</si>
  <si>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</si>
  <si>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</si>
  <si>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</si>
  <si>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</si>
  <si>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</si>
  <si>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</si>
  <si>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</si>
  <si>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</si>
  <si>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</si>
  <si>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</si>
  <si>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</si>
  <si>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</si>
  <si>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</si>
  <si>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</si>
  <si>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</si>
  <si>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</si>
  <si>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</si>
  <si>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</si>
  <si>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</si>
  <si>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</si>
  <si>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</si>
  <si>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</si>
  <si>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</si>
  <si>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</si>
  <si>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</si>
  <si>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</si>
  <si>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</si>
  <si>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</si>
  <si>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</si>
  <si>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</si>
  <si>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</si>
  <si>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</si>
  <si>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</si>
  <si>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</si>
  <si>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</si>
  <si>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</si>
  <si>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</si>
  <si>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</si>
  <si>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</si>
  <si>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</si>
  <si>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</si>
  <si>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</si>
  <si>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</si>
  <si>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</si>
  <si>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</si>
  <si>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</si>
  <si>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</si>
  <si>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</si>
  <si>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</si>
  <si>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</si>
  <si>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</si>
  <si>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</si>
  <si>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</si>
  <si>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</si>
  <si>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</si>
  <si>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</si>
  <si>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</si>
  <si>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</si>
  <si>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</si>
  <si>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</si>
  <si>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</si>
  <si>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</si>
  <si>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</si>
  <si>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</si>
  <si>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</si>
  <si>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</si>
  <si>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</si>
  <si>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</si>
  <si>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</si>
  <si>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</si>
  <si>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</si>
  <si>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</si>
  <si>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</si>
  <si>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</si>
  <si>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</si>
  <si>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</si>
  <si>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</si>
  <si>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</si>
  <si>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</si>
  <si>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</si>
  <si>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</si>
  <si>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</si>
  <si>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</si>
  <si>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</si>
  <si>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</si>
  <si>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</si>
  <si>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</si>
  <si>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</si>
  <si>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</si>
  <si>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</si>
  <si>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</si>
  <si>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</si>
  <si>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</si>
  <si>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</si>
  <si>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</si>
  <si>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</si>
  <si>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</si>
  <si>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</si>
  <si>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</si>
  <si>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</si>
  <si>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</si>
  <si>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</si>
  <si>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</si>
  <si>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</si>
  <si>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</si>
  <si>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</si>
  <si>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</si>
  <si>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</si>
  <si>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</si>
  <si>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</si>
  <si>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</si>
  <si>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</si>
  <si>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</si>
  <si>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</si>
  <si>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</si>
  <si>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</si>
  <si>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</si>
  <si>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</si>
  <si>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</si>
  <si>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</si>
  <si>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</si>
  <si>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</si>
  <si>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</si>
  <si>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</si>
  <si>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</si>
  <si>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</si>
  <si>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</si>
  <si>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</si>
  <si>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</si>
  <si>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</si>
  <si>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</si>
  <si>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</si>
  <si>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</si>
  <si>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</si>
  <si>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</si>
  <si>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</si>
  <si>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</si>
  <si>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</si>
  <si>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</si>
  <si>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</si>
  <si>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</si>
  <si>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</si>
  <si>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</si>
  <si>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</si>
  <si>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</si>
  <si>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</si>
  <si>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</si>
  <si>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</si>
  <si>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</si>
  <si>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</si>
  <si>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</si>
  <si>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</si>
  <si>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</si>
  <si>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</si>
  <si>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</si>
  <si>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</si>
  <si>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</si>
  <si>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</si>
  <si>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</si>
  <si>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</si>
  <si>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</si>
  <si>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</si>
  <si>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</si>
  <si>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</si>
  <si>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</si>
  <si>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</si>
  <si>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</si>
  <si>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</si>
  <si>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</si>
  <si>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</si>
  <si>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</si>
  <si>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</si>
  <si>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</si>
  <si>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</si>
  <si>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</si>
  <si>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</si>
  <si>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</si>
  <si>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</si>
  <si>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</si>
  <si>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</si>
  <si>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</si>
  <si>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</si>
  <si>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</si>
  <si>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</si>
  <si>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</si>
  <si>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</si>
  <si>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</si>
  <si>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</si>
  <si>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</si>
  <si>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</si>
  <si>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</si>
  <si>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</si>
  <si>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</si>
  <si>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</si>
  <si>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</si>
  <si>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</si>
  <si>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</si>
  <si>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</si>
  <si>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</si>
  <si>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</si>
  <si>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</si>
  <si>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</si>
  <si>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</si>
  <si>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</si>
  <si>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</si>
  <si>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</si>
  <si>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</si>
  <si>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</si>
  <si>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</si>
  <si>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</si>
  <si>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</si>
  <si>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</si>
  <si>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</si>
  <si>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</si>
  <si>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</si>
  <si>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</si>
  <si>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</si>
  <si>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</si>
  <si>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</si>
  <si>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</si>
  <si>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</si>
  <si>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</si>
  <si>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</si>
  <si>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</si>
  <si>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</si>
  <si>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</si>
  <si>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</si>
  <si>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</si>
  <si>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</si>
  <si>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</si>
  <si>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</si>
  <si>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</si>
  <si>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</si>
  <si>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</si>
  <si>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</si>
  <si>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</si>
  <si>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</si>
  <si>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</si>
  <si>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</si>
  <si>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</si>
  <si>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</si>
  <si>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</si>
  <si>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</si>
  <si>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</si>
  <si>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</si>
  <si>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</si>
  <si>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</si>
  <si>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</si>
  <si>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</si>
  <si>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</si>
  <si>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</si>
  <si>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</si>
  <si>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</si>
  <si>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</si>
  <si>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</si>
  <si>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</si>
  <si>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</si>
  <si>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</si>
  <si>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</si>
  <si>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</si>
  <si>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</si>
  <si>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</si>
  <si>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</si>
  <si>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</si>
  <si>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</si>
  <si>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</si>
  <si>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</si>
  <si>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</si>
  <si>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</si>
  <si>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</si>
  <si>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</si>
  <si>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</si>
  <si>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</si>
  <si>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</si>
  <si>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</si>
  <si>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</si>
  <si>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</si>
  <si>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</si>
  <si>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</si>
  <si>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</si>
  <si>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</si>
  <si>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</si>
  <si>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</si>
  <si>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</si>
  <si>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</si>
  <si>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</si>
  <si>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</si>
  <si>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</si>
  <si>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</si>
  <si>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</si>
  <si>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</si>
  <si>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</si>
  <si>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</si>
  <si>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</si>
  <si>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</si>
  <si>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</si>
  <si>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</si>
  <si>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</si>
  <si>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</si>
  <si>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</si>
  <si>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</si>
  <si>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</si>
  <si>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</si>
  <si>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</si>
  <si>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</si>
  <si>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</si>
  <si>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</si>
  <si>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</si>
  <si>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</si>
  <si>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</si>
  <si>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</si>
  <si>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</si>
  <si>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</si>
  <si>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</si>
  <si>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</si>
  <si>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</si>
  <si>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</si>
  <si>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</si>
  <si>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</si>
  <si>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</si>
  <si>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</si>
  <si>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</si>
  <si>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</si>
  <si>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</si>
  <si>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</si>
  <si>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</si>
  <si>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</si>
  <si>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</si>
  <si>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</si>
  <si>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</si>
  <si>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</si>
  <si>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</si>
  <si>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</si>
  <si>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</si>
  <si>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</si>
  <si>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</si>
  <si>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</si>
  <si>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</si>
  <si>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</si>
  <si>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</si>
  <si>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</si>
  <si>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</si>
  <si>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</si>
  <si>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</si>
  <si>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</si>
  <si>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</si>
  <si>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</si>
  <si>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</si>
  <si>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</si>
  <si>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</si>
  <si>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</si>
  <si>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</si>
  <si>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</si>
  <si>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</si>
  <si>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</si>
  <si>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</si>
  <si>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</si>
  <si>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</si>
  <si>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</si>
  <si>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</si>
  <si>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</si>
  <si>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</si>
  <si>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</si>
  <si>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</si>
  <si>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</si>
  <si>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</si>
  <si>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</si>
  <si>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</si>
  <si>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</si>
  <si>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</si>
  <si>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</si>
  <si>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</si>
  <si>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</si>
  <si>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</si>
  <si>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</si>
  <si>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</si>
  <si>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</si>
  <si>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</si>
  <si>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</si>
  <si>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</si>
  <si>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</si>
  <si>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</si>
  <si>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</si>
  <si>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</si>
  <si>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</si>
  <si>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</si>
  <si>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</si>
  <si>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</si>
  <si>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</si>
  <si>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</si>
  <si>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</si>
  <si>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</si>
  <si>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</si>
  <si>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</si>
  <si>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</si>
  <si>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</si>
  <si>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</si>
  <si>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</si>
  <si>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</si>
  <si>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</si>
  <si>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</si>
  <si>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</si>
  <si>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</si>
  <si>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</si>
  <si>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</si>
  <si>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</si>
  <si>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</si>
  <si>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</si>
  <si>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</si>
  <si>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</si>
  <si>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</si>
  <si>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</si>
  <si>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</si>
  <si>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</si>
  <si>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</si>
  <si>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</si>
  <si>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</si>
  <si>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</si>
  <si>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</si>
  <si>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</si>
  <si>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</si>
  <si>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</si>
  <si>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</si>
  <si>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</si>
  <si>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</si>
  <si>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</si>
  <si>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</si>
  <si>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</si>
  <si>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</si>
  <si>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</si>
  <si>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</si>
  <si>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</si>
  <si>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</si>
  <si>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</si>
  <si>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</si>
  <si>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</si>
  <si>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</si>
  <si>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</si>
  <si>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</si>
  <si>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</si>
  <si>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</si>
  <si>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</si>
  <si>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</si>
  <si>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</si>
  <si>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</si>
  <si>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</si>
  <si>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</si>
  <si>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</si>
  <si>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</si>
  <si>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</si>
  <si>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</si>
  <si>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</si>
  <si>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</si>
  <si>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</si>
  <si>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</si>
  <si>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</si>
  <si>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</si>
  <si>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</si>
  <si>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</si>
  <si>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</si>
  <si>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</si>
  <si>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</si>
  <si>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</si>
  <si>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</si>
  <si>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</si>
  <si>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</si>
  <si>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</si>
  <si>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</si>
  <si>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</si>
  <si>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</si>
  <si>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</si>
  <si>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</si>
  <si>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</si>
  <si>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</si>
  <si>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</si>
  <si>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</si>
  <si>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</si>
  <si>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</si>
  <si>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</si>
  <si>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</si>
  <si>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</si>
  <si>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</si>
  <si>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</si>
  <si>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</si>
  <si>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</si>
  <si>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</si>
  <si>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</si>
  <si>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</si>
  <si>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</si>
  <si>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</si>
  <si>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</si>
  <si>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</si>
  <si>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</si>
  <si>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</si>
  <si>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</si>
  <si>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</si>
  <si>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</si>
  <si>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</si>
  <si>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</si>
  <si>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</si>
  <si>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</si>
  <si>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</si>
  <si>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</si>
  <si>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</si>
  <si>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</si>
  <si>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</si>
  <si>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</si>
  <si>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</si>
  <si>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</si>
  <si>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</si>
  <si>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</si>
  <si>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</si>
  <si>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</si>
  <si>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</si>
  <si>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</si>
  <si>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</si>
  <si>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</si>
  <si>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</si>
  <si>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</si>
  <si>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</si>
  <si>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</si>
  <si>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</si>
  <si>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</si>
  <si>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</si>
  <si>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</si>
  <si>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</si>
  <si>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</si>
  <si>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</si>
  <si>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</si>
  <si>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</si>
  <si>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</si>
  <si>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</si>
  <si>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</si>
  <si>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</si>
  <si>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</si>
  <si>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</si>
  <si>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</si>
  <si>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</si>
  <si>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</si>
  <si>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</si>
  <si>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</si>
  <si>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</si>
  <si>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</si>
  <si>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</si>
  <si>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</si>
  <si>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</si>
  <si>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</si>
  <si>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</si>
  <si>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</si>
  <si>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</si>
  <si>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</si>
  <si>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</si>
  <si>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</si>
  <si>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</si>
  <si>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</si>
  <si>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</si>
  <si>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</si>
  <si>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</si>
  <si>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</si>
  <si>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</si>
  <si>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</si>
  <si>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</si>
  <si>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</si>
  <si>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</si>
  <si>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</si>
  <si>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</si>
  <si>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</si>
  <si>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</si>
  <si>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</si>
  <si>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</si>
  <si>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</si>
  <si>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</si>
  <si>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</si>
  <si>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</si>
  <si>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</si>
  <si>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</si>
  <si>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</si>
  <si>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</si>
  <si>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</si>
  <si>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</si>
  <si>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</si>
  <si>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</si>
  <si>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</si>
  <si>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</si>
  <si>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</si>
  <si>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</si>
  <si>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</si>
  <si>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</si>
  <si>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</si>
  <si>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</si>
  <si>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</si>
  <si>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</si>
  <si>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</si>
  <si>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</si>
  <si>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</si>
  <si>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</si>
  <si>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</si>
  <si>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</si>
  <si>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</si>
  <si>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</si>
  <si>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</si>
  <si>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</si>
  <si>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</si>
  <si>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</si>
  <si>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</si>
  <si>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</si>
  <si>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</si>
  <si>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</si>
  <si>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</si>
  <si>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</si>
  <si>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</si>
  <si>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</si>
  <si>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</si>
  <si>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</si>
  <si>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</si>
  <si>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</si>
  <si>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</si>
  <si>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</si>
  <si>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</si>
  <si>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</si>
  <si>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</si>
  <si>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</si>
  <si>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</si>
  <si>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</si>
  <si>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</si>
  <si>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</si>
  <si>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</si>
  <si>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</si>
  <si>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</si>
  <si>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</si>
  <si>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</si>
  <si>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</si>
  <si>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</si>
  <si>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</si>
  <si>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</si>
  <si>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</si>
  <si>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</si>
  <si>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</si>
  <si>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</si>
  <si>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</si>
  <si>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</si>
  <si>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</si>
  <si>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</si>
  <si>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</si>
  <si>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</si>
  <si>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</si>
  <si>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</si>
  <si>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</si>
  <si>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</si>
  <si>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</si>
  <si>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</si>
  <si>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</si>
  <si>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</si>
  <si>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</si>
  <si>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</si>
  <si>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</si>
  <si>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</si>
  <si>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</si>
  <si>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</si>
  <si>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</si>
  <si>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</si>
  <si>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</si>
  <si>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</si>
  <si>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</si>
  <si>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</si>
  <si>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</si>
  <si>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</si>
  <si>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</si>
  <si>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</si>
  <si>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</si>
  <si>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</si>
  <si>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</si>
  <si>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</si>
  <si>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</si>
  <si>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</si>
  <si>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</si>
  <si>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</si>
  <si>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</si>
  <si>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</si>
  <si>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</si>
  <si>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</si>
  <si>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</si>
  <si>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</si>
  <si>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</si>
  <si>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</si>
  <si>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</si>
  <si>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</si>
  <si>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</si>
  <si>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</si>
  <si>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</si>
  <si>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</si>
  <si>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</si>
  <si>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</si>
  <si>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</si>
  <si>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</si>
  <si>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</si>
  <si>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</si>
  <si>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</si>
  <si>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</si>
  <si>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</si>
  <si>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</si>
  <si>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</si>
  <si>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</si>
  <si>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</si>
  <si>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</si>
  <si>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</si>
  <si>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</si>
  <si>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</si>
  <si>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</si>
  <si>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</si>
  <si>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</si>
  <si>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</si>
  <si>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</si>
  <si>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</si>
  <si>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</si>
  <si>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</si>
  <si>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</si>
  <si>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</si>
  <si>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</si>
  <si>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</si>
  <si>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</si>
  <si>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</si>
  <si>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</si>
  <si>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</si>
  <si>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</si>
  <si>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</si>
  <si>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</si>
  <si>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</si>
  <si>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</si>
  <si>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</si>
  <si>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</si>
  <si>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</si>
  <si>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</si>
  <si>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</si>
  <si>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</si>
  <si>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</si>
  <si>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</si>
  <si>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</si>
  <si>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</si>
  <si>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</si>
  <si>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</si>
  <si>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</si>
  <si>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</si>
  <si>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</si>
  <si>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</si>
  <si>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</si>
  <si>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</si>
  <si>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</si>
  <si>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</si>
  <si>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</si>
  <si>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</si>
  <si>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</si>
  <si>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</si>
  <si>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</si>
  <si>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</si>
  <si>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</si>
  <si>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</si>
  <si>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</si>
  <si>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</si>
  <si>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</si>
  <si>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</si>
  <si>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</si>
  <si>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</si>
  <si>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</si>
  <si>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</si>
  <si>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</si>
  <si>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</si>
  <si>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</si>
  <si>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</si>
  <si>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</si>
  <si>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</si>
  <si>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</si>
  <si>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</si>
  <si>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</si>
  <si>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</si>
  <si>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</si>
  <si>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</si>
  <si>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</si>
  <si>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</si>
  <si>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</si>
  <si>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</si>
  <si>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</si>
  <si>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</si>
  <si>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</si>
  <si>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</si>
  <si>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</si>
  <si>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</si>
  <si>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</si>
  <si>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</si>
  <si>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</si>
  <si>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</si>
  <si>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</si>
  <si>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</si>
  <si>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</si>
  <si>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</si>
  <si>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</si>
  <si>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</si>
  <si>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</si>
  <si>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</si>
  <si>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</si>
  <si>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</si>
  <si>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</si>
  <si>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</si>
  <si>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</si>
  <si>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</si>
  <si>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</si>
  <si>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</si>
  <si>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</si>
  <si>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</si>
  <si>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</si>
  <si>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</si>
  <si>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</si>
  <si>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</si>
  <si>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</si>
  <si>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</si>
  <si>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</si>
  <si>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</si>
  <si>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</si>
  <si>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</si>
  <si>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</si>
  <si>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</si>
  <si>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</si>
  <si>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</si>
  <si>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</si>
  <si>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</si>
  <si>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</si>
  <si>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</si>
  <si>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</si>
  <si>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</si>
  <si>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</si>
  <si>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</si>
  <si>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</si>
  <si>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</si>
  <si>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</si>
  <si>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</si>
  <si>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</si>
  <si>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</si>
  <si>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</si>
  <si>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</si>
  <si>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</si>
  <si>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</si>
  <si>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</si>
  <si>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</si>
  <si>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</si>
  <si>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</si>
  <si>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</si>
  <si>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</si>
  <si>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</si>
  <si>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</si>
  <si>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</si>
  <si>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</si>
  <si>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</si>
  <si>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</si>
  <si>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</si>
  <si>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</si>
  <si>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</si>
  <si>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</si>
  <si>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</si>
  <si>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</si>
  <si>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</si>
  <si>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</si>
  <si>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</si>
  <si>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</si>
  <si>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</si>
  <si>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</si>
  <si>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</si>
  <si>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</si>
  <si>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</si>
  <si>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</si>
  <si>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</si>
  <si>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</si>
  <si>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</si>
  <si>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</si>
  <si>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</si>
  <si>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</si>
  <si>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</si>
  <si>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</si>
  <si>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</si>
  <si>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</si>
  <si>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</si>
  <si>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</si>
  <si>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</si>
  <si>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</si>
  <si>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</si>
  <si>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</si>
  <si>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</si>
  <si>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</si>
  <si>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</si>
  <si>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</si>
  <si>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</si>
  <si>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</si>
  <si>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</si>
  <si>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</si>
  <si>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</si>
  <si>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</si>
  <si>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</si>
  <si>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</si>
  <si>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</si>
  <si>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</si>
  <si>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</si>
  <si>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</si>
  <si>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</si>
  <si>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</si>
  <si>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</si>
  <si>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</si>
  <si>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</si>
  <si>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</si>
  <si>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</si>
  <si>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</si>
  <si>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</si>
  <si>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</si>
  <si>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</si>
  <si>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</si>
  <si>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</si>
  <si>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</si>
  <si>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</si>
  <si>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</si>
  <si>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</si>
  <si>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</si>
  <si>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</si>
  <si>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</si>
  <si>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</si>
  <si>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</si>
  <si>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</si>
  <si>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</si>
  <si>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</si>
  <si>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</si>
  <si>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</si>
  <si>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</si>
  <si>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</si>
  <si>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</si>
  <si>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</si>
  <si>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</si>
  <si>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</si>
  <si>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</si>
  <si>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</si>
  <si>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</si>
  <si>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</si>
  <si>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</si>
  <si>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</si>
  <si>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</si>
  <si>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</si>
  <si>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</si>
  <si>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</si>
  <si>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</si>
  <si>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</si>
  <si>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</si>
  <si>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</si>
  <si>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</si>
  <si>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</si>
  <si>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</si>
  <si>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</si>
  <si>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</si>
  <si>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</si>
  <si>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</si>
  <si>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</si>
  <si>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</si>
  <si>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</si>
  <si>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</si>
  <si>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</si>
  <si>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</si>
  <si>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</si>
  <si>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</si>
  <si>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</si>
  <si>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</si>
  <si>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</si>
  <si>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</si>
  <si>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</si>
  <si>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</si>
  <si>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</si>
  <si>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</si>
  <si>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</si>
  <si>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</si>
  <si>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</si>
  <si>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</si>
  <si>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</si>
  <si>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</si>
  <si>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</si>
  <si>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</si>
  <si>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</si>
  <si>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</si>
  <si>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</si>
  <si>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</si>
  <si>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</si>
  <si>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</si>
  <si>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</si>
  <si>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</si>
  <si>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</si>
  <si>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</si>
  <si>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</si>
  <si>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</si>
  <si>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</si>
  <si>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</si>
  <si>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</si>
  <si>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</si>
  <si>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</si>
  <si>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</si>
  <si>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</si>
  <si>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</si>
  <si>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</si>
  <si>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</si>
  <si>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</si>
  <si>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</si>
  <si>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</si>
  <si>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</si>
  <si>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</si>
  <si>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</si>
  <si>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</si>
  <si>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</si>
  <si>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</si>
  <si>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</si>
  <si>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</si>
  <si>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</si>
  <si>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</si>
  <si>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</si>
  <si>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</si>
  <si>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</si>
  <si>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</si>
  <si>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</si>
  <si>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</si>
  <si>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</si>
  <si>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</si>
  <si>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</si>
  <si>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</si>
  <si>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</si>
  <si>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</si>
  <si>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</si>
  <si>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</si>
  <si>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</si>
  <si>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</si>
  <si>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</si>
  <si>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</si>
  <si>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</si>
  <si>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</si>
  <si>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</si>
  <si>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</si>
  <si>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</si>
  <si>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</si>
  <si>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</si>
  <si>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</si>
  <si>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</si>
  <si>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</si>
  <si>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</si>
  <si>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</si>
  <si>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</si>
  <si>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</si>
  <si>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</si>
  <si>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</si>
  <si>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</si>
  <si>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</si>
  <si>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</si>
  <si>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</si>
  <si>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</si>
  <si>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</si>
  <si>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</si>
  <si>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</si>
  <si>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</si>
  <si>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</si>
  <si>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</si>
  <si>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</si>
  <si>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</si>
  <si>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</si>
  <si>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</si>
  <si>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</si>
  <si>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</si>
  <si>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</si>
  <si>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</si>
  <si>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</si>
  <si>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</si>
  <si>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</si>
  <si>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</si>
  <si>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</si>
  <si>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</si>
  <si>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</si>
  <si>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</si>
  <si>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</si>
  <si>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</si>
  <si>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</si>
  <si>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</si>
  <si>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</si>
  <si>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</si>
  <si>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</si>
  <si>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</si>
  <si>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</si>
  <si>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</si>
  <si>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</si>
  <si>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</si>
  <si>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</si>
  <si>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</si>
  <si>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</si>
  <si>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</si>
  <si>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</si>
  <si>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</si>
  <si>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</si>
  <si>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</si>
  <si>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</si>
  <si>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</si>
  <si>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</si>
  <si>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</si>
  <si>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</si>
  <si>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</si>
  <si>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</si>
  <si>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</si>
  <si>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</si>
  <si>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</si>
  <si>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</si>
  <si>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</si>
  <si>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</si>
  <si>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</si>
  <si>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</si>
  <si>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</si>
  <si>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</si>
  <si>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</si>
  <si>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</si>
  <si>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</si>
  <si>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</si>
  <si>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</si>
  <si>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</si>
  <si>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</si>
  <si>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</si>
  <si>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</si>
  <si>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</si>
  <si>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</si>
  <si>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</si>
  <si>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</si>
  <si>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</si>
  <si>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</si>
  <si>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</si>
  <si>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</si>
  <si>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</si>
  <si>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</si>
  <si>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</si>
  <si>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</si>
  <si>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</si>
  <si>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</si>
  <si>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</si>
  <si>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</si>
  <si>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</si>
  <si>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</si>
  <si>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</si>
  <si>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</si>
  <si>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</si>
  <si>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</si>
  <si>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</si>
  <si>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</si>
  <si>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</si>
  <si>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</si>
  <si>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</si>
  <si>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</si>
  <si>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</si>
  <si>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</si>
  <si>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</si>
  <si>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</si>
  <si>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</si>
  <si>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</si>
  <si>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</si>
  <si>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</si>
  <si>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</si>
  <si>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</si>
  <si>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</si>
  <si>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</si>
  <si>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</si>
  <si>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</si>
  <si>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</si>
  <si>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</si>
  <si>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</si>
  <si>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</si>
  <si>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</si>
  <si>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</si>
  <si>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</si>
  <si>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</si>
  <si>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</si>
  <si>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</si>
  <si>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</si>
  <si>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</si>
  <si>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</si>
  <si>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</si>
  <si>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</si>
  <si>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</si>
  <si>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</si>
  <si>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</si>
  <si>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</si>
  <si>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</si>
  <si>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</si>
  <si>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</si>
  <si>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</si>
  <si>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</si>
  <si>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</si>
  <si>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</si>
  <si>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</si>
  <si>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</si>
  <si>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</si>
  <si>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</si>
  <si>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</si>
  <si>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</si>
  <si>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</si>
  <si>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</si>
  <si>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</si>
  <si>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</si>
  <si>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</si>
  <si>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</si>
  <si>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</si>
  <si>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</si>
  <si>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</si>
  <si>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</si>
  <si>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</si>
  <si>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</si>
  <si>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</si>
  <si>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</si>
  <si>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</si>
  <si>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</si>
  <si>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</si>
  <si>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</si>
  <si>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</si>
  <si>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</si>
  <si>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</si>
  <si>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</si>
  <si>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</si>
  <si>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</si>
  <si>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</si>
  <si>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</si>
  <si>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</si>
  <si>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</si>
  <si>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</si>
  <si>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</si>
  <si>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</si>
  <si>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</si>
  <si>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</si>
  <si>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</si>
  <si>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</si>
  <si>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</si>
  <si>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</si>
  <si>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</si>
  <si>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</si>
  <si>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</si>
  <si>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</si>
  <si>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</si>
  <si>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</si>
  <si>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</si>
  <si>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</si>
  <si>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</si>
  <si>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</si>
  <si>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</si>
  <si>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</si>
  <si>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</si>
  <si>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</si>
  <si>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</si>
  <si>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</si>
  <si>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</si>
  <si>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</si>
  <si>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</si>
  <si>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</si>
  <si>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</si>
  <si>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</si>
  <si>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</si>
  <si>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</si>
  <si>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</si>
  <si>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</si>
  <si>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</si>
  <si>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</si>
  <si>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</si>
  <si>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</si>
  <si>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</si>
  <si>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</si>
  <si>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</si>
  <si>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</si>
  <si>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</si>
  <si>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</si>
  <si>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</si>
  <si>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</si>
  <si>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</si>
  <si>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</si>
  <si>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</si>
  <si>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</si>
  <si>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</si>
  <si>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</si>
  <si>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</si>
  <si>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</si>
  <si>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</si>
  <si>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</si>
  <si>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</si>
  <si>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</si>
  <si>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</si>
  <si>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</si>
  <si>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</si>
  <si>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</si>
  <si>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</si>
  <si>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</si>
  <si>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</si>
  <si>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</si>
  <si>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</si>
  <si>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</si>
  <si>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</si>
  <si>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</si>
  <si>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</si>
  <si>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</si>
  <si>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</si>
  <si>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</si>
  <si>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</si>
  <si>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</si>
  <si>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</si>
  <si>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</si>
  <si>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</si>
  <si>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</si>
  <si>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</si>
  <si>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</si>
  <si>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</si>
  <si>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</si>
  <si>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</si>
  <si>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</si>
  <si>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</si>
  <si>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</si>
  <si>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</si>
  <si>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</si>
  <si>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</si>
  <si>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</si>
  <si>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</si>
  <si>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</si>
  <si>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</si>
  <si>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</si>
  <si>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</si>
  <si>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</si>
  <si>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</si>
  <si>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</si>
  <si>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</si>
  <si>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</si>
  <si>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</si>
  <si>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</si>
  <si>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</si>
  <si>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</si>
  <si>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</si>
  <si>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</si>
  <si>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</si>
  <si>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</si>
  <si>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</si>
  <si>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</si>
  <si>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</si>
  <si>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</si>
  <si>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</si>
  <si>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</si>
  <si>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</si>
  <si>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</si>
  <si>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</si>
  <si>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</si>
  <si>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</si>
  <si>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</si>
  <si>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</si>
  <si>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</si>
  <si>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</si>
  <si>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</si>
  <si>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</si>
  <si>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</si>
  <si>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</si>
  <si>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</si>
  <si>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</si>
  <si>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</si>
  <si>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</si>
  <si>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</si>
  <si>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</si>
  <si>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</si>
  <si>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</si>
  <si>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</si>
  <si>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</si>
  <si>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</si>
  <si>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</si>
  <si>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</si>
  <si>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</si>
  <si>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</si>
  <si>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</si>
  <si>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</si>
  <si>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</si>
  <si>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</si>
  <si>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</si>
  <si>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</si>
  <si>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</si>
  <si>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</si>
  <si>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</si>
  <si>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</si>
  <si>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</si>
  <si>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</si>
  <si>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</si>
  <si>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</si>
  <si>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</si>
  <si>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</si>
  <si>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</si>
  <si>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</si>
  <si>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</si>
  <si>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</si>
  <si>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</si>
  <si>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</si>
  <si>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</si>
  <si>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</si>
  <si>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</si>
  <si>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</si>
  <si>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</si>
  <si>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</si>
  <si>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</si>
  <si>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</si>
  <si>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</si>
  <si>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</si>
  <si>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</si>
  <si>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</si>
  <si>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</si>
  <si>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</si>
  <si>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</si>
  <si>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</si>
  <si>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</si>
  <si>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</si>
  <si>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</si>
  <si>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</si>
  <si>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</si>
  <si>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</si>
  <si>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</si>
  <si>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</si>
  <si>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</si>
  <si>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</si>
  <si>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</si>
  <si>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</si>
  <si>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</si>
  <si>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</si>
  <si>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</si>
  <si>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</si>
  <si>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</si>
  <si>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</si>
  <si>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</si>
  <si>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</si>
  <si>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</si>
  <si>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</si>
  <si>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</si>
  <si>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</si>
  <si>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</si>
  <si>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</si>
  <si>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</si>
  <si>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</si>
  <si>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</si>
  <si>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</si>
  <si>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</si>
  <si>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</si>
  <si>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</si>
  <si>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</si>
  <si>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</si>
  <si>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</si>
  <si>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</si>
  <si>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</si>
  <si>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</si>
  <si>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</si>
  <si>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</si>
  <si>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</si>
  <si>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</si>
  <si>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</si>
  <si>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</si>
  <si>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</si>
  <si>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</si>
  <si>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</si>
  <si>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</si>
  <si>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</si>
  <si>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</si>
  <si>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</si>
  <si>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</si>
  <si>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</si>
  <si>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</si>
  <si>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</si>
  <si>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</si>
  <si>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</si>
  <si>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</si>
  <si>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</si>
  <si>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</si>
  <si>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</si>
  <si>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</si>
  <si>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</si>
  <si>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</si>
  <si>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</si>
  <si>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</si>
  <si>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</si>
  <si>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</si>
  <si>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</si>
  <si>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</si>
  <si>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</si>
  <si>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</si>
  <si>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</si>
  <si>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</si>
  <si>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</si>
  <si>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</si>
  <si>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</si>
  <si>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</si>
  <si>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</si>
  <si>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</si>
  <si>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</si>
  <si>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</si>
  <si>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</si>
  <si>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</si>
  <si>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</si>
  <si>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</si>
  <si>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</si>
  <si>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</si>
  <si>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</si>
  <si>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</si>
  <si>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</si>
  <si>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</si>
  <si>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</si>
  <si>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</si>
  <si>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</si>
  <si>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</si>
  <si>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</si>
  <si>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</si>
  <si>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</si>
  <si>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</si>
  <si>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</si>
  <si>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</si>
  <si>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</si>
  <si>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</si>
  <si>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</si>
  <si>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</si>
  <si>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</si>
  <si>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</si>
  <si>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</si>
  <si>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</si>
  <si>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</si>
  <si>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</si>
  <si>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</si>
  <si>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</si>
  <si>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</si>
  <si>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</si>
  <si>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</si>
  <si>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</si>
  <si>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</si>
  <si>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</si>
  <si>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</si>
  <si>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</si>
  <si>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</si>
  <si>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</si>
  <si>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</si>
  <si>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</si>
  <si>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</si>
  <si>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</si>
  <si>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</si>
  <si>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</si>
  <si>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</si>
  <si>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</si>
  <si>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</si>
  <si>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</si>
  <si>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</si>
  <si>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</si>
  <si>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</si>
  <si>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</si>
  <si>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</si>
  <si>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</si>
  <si>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</si>
  <si>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</si>
  <si>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</si>
  <si>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</si>
  <si>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</si>
  <si>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</si>
  <si>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</si>
  <si>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</si>
  <si>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</si>
  <si>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</si>
  <si>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</si>
  <si>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</si>
  <si>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</si>
  <si>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</si>
  <si>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</si>
  <si>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</si>
  <si>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</si>
  <si>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</si>
  <si>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</si>
  <si>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</si>
  <si>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</si>
  <si>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</si>
  <si>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</si>
  <si>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</si>
  <si>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</si>
  <si>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</si>
  <si>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</si>
  <si>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</si>
  <si>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</si>
  <si>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</si>
  <si>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</si>
  <si>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</si>
  <si>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</si>
  <si>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</si>
  <si>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</si>
  <si>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</si>
  <si>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</si>
  <si>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</si>
  <si>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</si>
  <si>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</si>
  <si>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</si>
  <si>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</si>
  <si>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</si>
  <si>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</si>
  <si>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</si>
  <si>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</si>
  <si>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</si>
  <si>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</si>
  <si>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</si>
  <si>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</si>
  <si>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</si>
  <si>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</si>
  <si>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</si>
  <si>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</si>
  <si>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</si>
  <si>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</si>
  <si>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</si>
  <si>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</si>
  <si>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</si>
  <si>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</si>
  <si>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</si>
  <si>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</si>
  <si>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</si>
  <si>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</si>
  <si>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</si>
  <si>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</si>
  <si>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</si>
  <si>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</si>
  <si>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</si>
  <si>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</si>
  <si>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</si>
  <si>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</si>
  <si>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</si>
  <si>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</si>
  <si>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</si>
  <si>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</si>
  <si>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</si>
  <si>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</si>
  <si>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</si>
  <si>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</si>
  <si>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</si>
  <si>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</si>
  <si>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</si>
  <si>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</si>
  <si>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</si>
  <si>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</si>
  <si>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</si>
  <si>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</si>
  <si>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</si>
  <si>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</si>
  <si>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</si>
  <si>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</si>
  <si>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</si>
  <si>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</si>
  <si>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</si>
  <si>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</si>
  <si>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</si>
  <si>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</si>
  <si>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</si>
  <si>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</si>
  <si>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</si>
  <si>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</si>
  <si>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</si>
  <si>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</si>
  <si>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</si>
  <si>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</si>
  <si>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</si>
  <si>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</si>
  <si>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</si>
  <si>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</si>
  <si>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</si>
  <si>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</si>
  <si>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</si>
  <si>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</si>
  <si>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</si>
  <si>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</si>
  <si>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</si>
  <si>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</si>
  <si>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</si>
  <si>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</si>
  <si>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</si>
  <si>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</si>
  <si>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</si>
  <si>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</si>
  <si>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</si>
  <si>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</si>
  <si>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</si>
  <si>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</si>
  <si>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</si>
  <si>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</si>
  <si>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</si>
  <si>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</si>
  <si>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</si>
  <si>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</si>
  <si>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</si>
  <si>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</si>
  <si>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</si>
  <si>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</si>
  <si>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</si>
  <si>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</si>
  <si>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</si>
  <si>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</si>
  <si>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</si>
  <si>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</si>
  <si>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</si>
  <si>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</si>
  <si>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</si>
  <si>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</si>
  <si>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</si>
  <si>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</si>
  <si>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</si>
  <si>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</si>
  <si>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</si>
  <si>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</si>
  <si>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</si>
  <si>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</si>
  <si>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</si>
  <si>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</si>
  <si>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</si>
  <si>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</si>
  <si>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</si>
  <si>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</si>
  <si>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</si>
  <si>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</si>
  <si>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</si>
  <si>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</si>
  <si>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</si>
  <si>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</si>
  <si>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</si>
  <si>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</si>
  <si>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</si>
  <si>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</si>
  <si>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</si>
  <si>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</si>
  <si>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</si>
  <si>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</si>
  <si>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</si>
  <si>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</si>
  <si>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</si>
  <si>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</si>
  <si>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</si>
  <si>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</si>
  <si>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</si>
  <si>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</si>
  <si>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</si>
  <si>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</si>
  <si>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</si>
  <si>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</si>
  <si>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</si>
  <si>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</si>
  <si>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</si>
  <si>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</si>
  <si>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</si>
  <si>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</si>
  <si>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</si>
  <si>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</si>
  <si>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</si>
  <si>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</si>
  <si>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</si>
  <si>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</si>
  <si>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</si>
  <si>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</si>
  <si>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</si>
  <si>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</si>
  <si>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</si>
  <si>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</si>
  <si>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</si>
  <si>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</si>
  <si>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</si>
  <si>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</si>
  <si>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</si>
  <si>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</si>
  <si>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</si>
  <si>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</si>
  <si>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</si>
  <si>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</si>
  <si>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</si>
  <si>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</si>
  <si>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</si>
  <si>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</si>
  <si>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</si>
  <si>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</si>
  <si>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</si>
  <si>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</si>
  <si>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</si>
  <si>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</si>
  <si>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</si>
  <si>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</si>
  <si>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</si>
  <si>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</si>
  <si>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</si>
  <si>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</si>
  <si>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</si>
  <si>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</si>
  <si>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</si>
  <si>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</si>
  <si>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</si>
  <si>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</si>
  <si>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</si>
  <si>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</si>
  <si>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</si>
  <si>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</si>
  <si>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</si>
  <si>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</si>
  <si>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</si>
  <si>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</si>
  <si>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</si>
  <si>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</si>
  <si>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</si>
  <si>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</si>
  <si>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</si>
  <si>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</si>
  <si>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</si>
  <si>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</si>
  <si>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</si>
  <si>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</si>
  <si>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</si>
  <si>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</si>
  <si>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</si>
  <si>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</si>
  <si>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</si>
  <si>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</si>
  <si>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</si>
  <si>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</si>
  <si>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</si>
  <si>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</si>
  <si>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</si>
  <si>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</si>
  <si>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</si>
  <si>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</si>
  <si>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</si>
  <si>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</si>
  <si>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</si>
  <si>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</si>
  <si>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</si>
  <si>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</si>
  <si>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</si>
  <si>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</si>
  <si>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</si>
  <si>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</si>
  <si>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</si>
  <si>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</si>
  <si>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</si>
  <si>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</si>
  <si>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</si>
  <si>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</si>
  <si>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</si>
  <si>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</si>
  <si>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</si>
  <si>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</si>
  <si>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</si>
  <si>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</si>
  <si>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</si>
  <si>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</si>
  <si>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</si>
  <si>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</si>
  <si>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</si>
  <si>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</si>
  <si>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</si>
  <si>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</si>
  <si>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</si>
  <si>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</si>
  <si>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</si>
  <si>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</si>
  <si>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</si>
  <si>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</si>
  <si>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</si>
  <si>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</si>
  <si>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</si>
  <si>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</si>
  <si>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</si>
  <si>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</si>
  <si>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</si>
  <si>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</si>
  <si>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</si>
  <si>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</si>
  <si>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</si>
  <si>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</si>
  <si>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</si>
  <si>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</si>
  <si>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</si>
  <si>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</si>
  <si>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</si>
  <si>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</si>
  <si>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</si>
  <si>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</si>
  <si>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</si>
  <si>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</si>
  <si>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</si>
  <si>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</si>
  <si>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</si>
  <si>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</si>
  <si>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</si>
  <si>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</si>
  <si>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</si>
  <si>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</si>
  <si>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</si>
  <si>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</si>
  <si>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</si>
  <si>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</si>
  <si>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</si>
  <si>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</si>
  <si>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</si>
  <si>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</si>
  <si>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</si>
  <si>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</si>
  <si>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</si>
  <si>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</si>
  <si>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</si>
  <si>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</si>
  <si>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</si>
  <si>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</si>
  <si>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</si>
  <si>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</si>
  <si>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</si>
  <si>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</si>
  <si>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</si>
  <si>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</si>
  <si>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</si>
  <si>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</si>
  <si>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</si>
  <si>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</si>
  <si>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</si>
  <si>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</si>
  <si>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</si>
  <si>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</si>
  <si>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</si>
  <si>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</si>
  <si>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</si>
  <si>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</si>
  <si>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</si>
  <si>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</si>
  <si>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</si>
  <si>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</si>
  <si>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</si>
  <si>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</si>
  <si>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</si>
  <si>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</si>
  <si>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</si>
  <si>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</si>
  <si>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</si>
  <si>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</si>
  <si>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</si>
  <si>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</si>
  <si>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</si>
  <si>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</si>
  <si>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</si>
  <si>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</si>
  <si>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</si>
  <si>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</si>
  <si>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</si>
  <si>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</si>
  <si>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</si>
  <si>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</si>
  <si>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</si>
  <si>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</si>
  <si>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</si>
  <si>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</si>
  <si>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</si>
  <si>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</si>
  <si>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</si>
  <si>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</si>
  <si>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</si>
  <si>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</si>
  <si>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</si>
  <si>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</si>
  <si>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</si>
  <si>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</si>
  <si>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</si>
  <si>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</si>
  <si>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</si>
  <si>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</si>
  <si>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</si>
  <si>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</si>
  <si>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</si>
  <si>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</si>
  <si>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</si>
  <si>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</si>
  <si>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</si>
  <si>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</si>
  <si>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</si>
  <si>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</si>
  <si>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</si>
  <si>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</si>
  <si>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</si>
  <si>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</si>
  <si>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</si>
  <si>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</si>
  <si>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</si>
  <si>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</si>
  <si>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</si>
  <si>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</si>
  <si>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</si>
  <si>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</si>
  <si>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</si>
  <si>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</si>
  <si>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</si>
  <si>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</si>
  <si>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</si>
  <si>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</si>
  <si>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</si>
  <si>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</si>
  <si>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</si>
  <si>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</si>
  <si>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</si>
  <si>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</si>
  <si>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</si>
  <si>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</si>
  <si>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</si>
  <si>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</si>
  <si>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</si>
  <si>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</si>
  <si>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</si>
  <si>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</si>
  <si>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</si>
  <si>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</si>
  <si>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</si>
  <si>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</si>
  <si>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</si>
  <si>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</si>
  <si>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</si>
  <si>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</si>
  <si>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</si>
  <si>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</si>
  <si>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</si>
  <si>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</si>
  <si>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</si>
  <si>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</si>
  <si>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</si>
  <si>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</si>
  <si>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</si>
  <si>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</si>
  <si>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</si>
  <si>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</si>
  <si>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</si>
  <si>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</si>
  <si>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</si>
  <si>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</si>
  <si>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</si>
  <si>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</si>
  <si>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</si>
  <si>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</si>
  <si>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</si>
  <si>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</si>
  <si>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</si>
  <si>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</si>
  <si>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</si>
  <si>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</si>
  <si>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</si>
  <si>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</si>
  <si>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</si>
  <si>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</si>
  <si>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</si>
  <si>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</si>
  <si>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</si>
  <si>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</si>
  <si>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</si>
  <si>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</si>
  <si>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</si>
  <si>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</si>
  <si>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</si>
  <si>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</si>
  <si>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</si>
  <si>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</si>
  <si>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</si>
  <si>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</si>
  <si>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</si>
  <si>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</si>
  <si>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</si>
  <si>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</si>
  <si>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</si>
  <si>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</si>
  <si>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</si>
  <si>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</si>
  <si>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</si>
  <si>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</si>
  <si>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</si>
  <si>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</si>
  <si>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</si>
  <si>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</si>
  <si>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</si>
  <si>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</si>
  <si>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</si>
  <si>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</si>
  <si>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</si>
  <si>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</si>
  <si>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</si>
  <si>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</si>
  <si>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</si>
  <si>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</si>
  <si>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</si>
  <si>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</si>
  <si>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</si>
  <si>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</si>
  <si>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</si>
  <si>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</si>
  <si>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</si>
  <si>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</si>
  <si>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</si>
  <si>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</si>
  <si>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</si>
  <si>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</si>
  <si>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</si>
  <si>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</si>
  <si>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</si>
  <si>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</si>
  <si>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</si>
  <si>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</si>
  <si>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</si>
  <si>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</si>
  <si>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</si>
  <si>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</si>
  <si>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</si>
  <si>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</si>
  <si>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</si>
  <si>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</si>
  <si>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</si>
  <si>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</si>
  <si>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</si>
  <si>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</si>
  <si>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</si>
  <si>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</si>
  <si>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</si>
  <si>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</si>
  <si>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</si>
  <si>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</si>
  <si>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</si>
  <si>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</si>
  <si>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</si>
  <si>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</si>
  <si>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</si>
  <si>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</si>
  <si>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</si>
  <si>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</si>
  <si>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</si>
  <si>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</si>
  <si>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</si>
  <si>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</si>
  <si>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</si>
  <si>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</si>
  <si>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</si>
  <si>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</si>
  <si>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</si>
  <si>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</si>
  <si>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</si>
  <si>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</si>
  <si>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</si>
  <si>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</si>
  <si>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</si>
  <si>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</si>
  <si>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</si>
  <si>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</si>
  <si>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</si>
  <si>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</si>
  <si>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</si>
  <si>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</si>
  <si>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</si>
  <si>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</si>
  <si>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</si>
  <si>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</si>
  <si>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</si>
  <si>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</si>
  <si>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</si>
  <si>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</si>
  <si>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</si>
  <si>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</si>
  <si>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</si>
  <si>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</si>
  <si>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</si>
  <si>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</si>
  <si>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</si>
  <si>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</si>
  <si>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</si>
  <si>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</si>
  <si>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</si>
  <si>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</si>
  <si>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</si>
  <si>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</si>
  <si>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</si>
  <si>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</si>
  <si>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</si>
  <si>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</si>
  <si>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</si>
  <si>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</si>
  <si>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</si>
  <si>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</si>
  <si>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</si>
  <si>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</si>
  <si>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</si>
  <si>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</si>
  <si>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</si>
  <si>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</si>
  <si>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</si>
  <si>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</si>
  <si>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</si>
  <si>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</si>
  <si>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</si>
  <si>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</si>
  <si>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</si>
  <si>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</si>
  <si>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</si>
  <si>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</si>
  <si>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</si>
  <si>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</si>
  <si>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</si>
  <si>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</si>
  <si>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</si>
  <si>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</si>
  <si>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</si>
  <si>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</si>
  <si>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</si>
  <si>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</si>
  <si>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</si>
  <si>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</si>
  <si>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</si>
  <si>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</si>
  <si>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</si>
  <si>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</si>
  <si>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</si>
  <si>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</si>
  <si>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</si>
  <si>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</si>
  <si>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</si>
  <si>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</si>
  <si>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</si>
  <si>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</si>
  <si>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</si>
  <si>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</si>
  <si>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</si>
  <si>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</si>
  <si>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</si>
  <si>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</si>
  <si>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</si>
  <si>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</si>
  <si>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</si>
  <si>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</si>
  <si>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</si>
  <si>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</si>
  <si>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</si>
  <si>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</si>
  <si>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</si>
  <si>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</si>
  <si>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</si>
  <si>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</si>
  <si>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</si>
  <si>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</si>
  <si>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</si>
  <si>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</si>
  <si>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</si>
  <si>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</si>
  <si>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</si>
  <si>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</si>
  <si>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</si>
  <si>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</si>
  <si>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</si>
  <si>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</si>
  <si>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</si>
  <si>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</si>
  <si>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</si>
  <si>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</si>
  <si>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</si>
  <si>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</si>
  <si>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</si>
  <si>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</si>
  <si>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</si>
  <si>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</si>
  <si>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</si>
  <si>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</si>
  <si>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</si>
  <si>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</si>
  <si>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</si>
  <si>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</si>
  <si>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</si>
  <si>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</si>
  <si>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</si>
  <si>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</si>
  <si>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</si>
  <si>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</si>
  <si>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</si>
  <si>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</si>
  <si>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</si>
  <si>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</si>
  <si>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</si>
  <si>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</si>
  <si>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</si>
  <si>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</si>
  <si>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</si>
  <si>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</si>
  <si>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</si>
  <si>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</si>
  <si>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</si>
  <si>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</si>
  <si>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</si>
  <si>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</si>
  <si>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</si>
  <si>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</si>
  <si>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</si>
  <si>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</si>
  <si>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</si>
  <si>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</si>
  <si>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</si>
  <si>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</si>
  <si>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</si>
  <si>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</si>
  <si>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</si>
  <si>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</si>
  <si>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</si>
  <si>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</si>
  <si>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</si>
  <si>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</si>
  <si>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</si>
  <si>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</si>
  <si>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</si>
  <si>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</si>
  <si>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</si>
  <si>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</si>
  <si>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</si>
  <si>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</si>
  <si>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</si>
  <si>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</si>
  <si>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</si>
  <si>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</si>
  <si>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</si>
  <si>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</si>
  <si>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</si>
  <si>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</si>
  <si>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</si>
  <si>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</si>
  <si>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</si>
  <si>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</si>
  <si>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</si>
  <si>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</si>
  <si>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</si>
  <si>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</si>
  <si>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</si>
  <si>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</si>
  <si>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</si>
  <si>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</si>
  <si>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</si>
  <si>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</si>
  <si>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</si>
  <si>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</si>
  <si>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</si>
  <si>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</si>
  <si>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</si>
  <si>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</si>
  <si>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</si>
  <si>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</si>
  <si>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</si>
  <si>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</si>
  <si>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</si>
  <si>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</si>
  <si>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</si>
  <si>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</si>
  <si>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</si>
  <si>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</si>
  <si>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</si>
  <si>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</si>
  <si>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</si>
  <si>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</si>
  <si>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</si>
  <si>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</si>
  <si>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</si>
  <si>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</si>
  <si>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</si>
  <si>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</si>
  <si>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</si>
  <si>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</si>
  <si>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</si>
  <si>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</si>
  <si>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</si>
  <si>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</si>
  <si>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</si>
  <si>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</si>
  <si>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</si>
  <si>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</si>
  <si>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</si>
  <si>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</si>
  <si>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</si>
  <si>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</si>
  <si>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</si>
  <si>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</si>
  <si>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</si>
  <si>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</si>
  <si>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</si>
  <si>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</si>
  <si>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</si>
  <si>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</si>
  <si>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</si>
  <si>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</si>
  <si>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</si>
  <si>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</si>
  <si>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</si>
  <si>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</si>
  <si>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</si>
  <si>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</si>
  <si>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</si>
  <si>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</si>
  <si>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</si>
  <si>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</si>
  <si>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</si>
  <si>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</si>
  <si>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</si>
  <si>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</si>
  <si>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</si>
  <si>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</si>
  <si>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</si>
  <si>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</si>
  <si>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</si>
  <si>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</si>
  <si>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</si>
  <si>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</si>
  <si>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</si>
  <si>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</si>
  <si>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</si>
  <si>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</si>
  <si>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</si>
  <si>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</si>
  <si>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</si>
  <si>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</si>
  <si>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</si>
  <si>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</si>
  <si>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</si>
  <si>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</si>
  <si>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</si>
  <si>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</si>
  <si>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</si>
  <si>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</si>
  <si>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</si>
  <si>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</si>
  <si>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</si>
  <si>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</si>
  <si>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</si>
  <si>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</si>
  <si>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</si>
  <si>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</si>
  <si>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</si>
  <si>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</si>
  <si>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</si>
  <si>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</si>
  <si>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</si>
  <si>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</si>
  <si>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</si>
  <si>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</si>
  <si>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</si>
  <si>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</si>
  <si>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</si>
  <si>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</si>
  <si>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</si>
  <si>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</si>
  <si>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</si>
  <si>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</si>
  <si>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</si>
  <si>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</si>
  <si>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</si>
  <si>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</si>
  <si>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</si>
  <si>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</si>
  <si>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</si>
  <si>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</si>
  <si>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</si>
  <si>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</si>
  <si>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</si>
  <si>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</si>
  <si>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</si>
  <si>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</si>
  <si>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</si>
  <si>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</si>
  <si>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</si>
  <si>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</si>
  <si>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</si>
  <si>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</si>
  <si>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</si>
  <si>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</si>
  <si>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</si>
  <si>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</si>
  <si>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</si>
  <si>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</si>
  <si>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</si>
  <si>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</si>
  <si>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</si>
  <si>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</si>
  <si>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</si>
  <si>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</si>
  <si>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</si>
  <si>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</si>
  <si>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</si>
  <si>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</si>
  <si>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</si>
  <si>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</si>
  <si>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</si>
  <si>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</si>
  <si>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</si>
  <si>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</si>
  <si>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</si>
  <si>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</si>
  <si>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</si>
  <si>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</si>
  <si>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</si>
  <si>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</si>
  <si>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</si>
  <si>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</si>
  <si>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</si>
  <si>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</si>
  <si>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</si>
  <si>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</si>
  <si>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</si>
  <si>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</si>
  <si>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</si>
  <si>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</si>
  <si>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</si>
  <si>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</si>
  <si>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</si>
  <si>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</si>
  <si>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</si>
  <si>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</si>
  <si>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</si>
  <si>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</si>
  <si>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</si>
  <si>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</si>
  <si>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</si>
  <si>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</si>
  <si>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</si>
  <si>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</si>
  <si>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</si>
  <si>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</si>
  <si>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</si>
  <si>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</si>
  <si>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</si>
  <si>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</si>
  <si>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</si>
  <si>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</si>
  <si>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</si>
  <si>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</si>
  <si>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</si>
  <si>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</si>
  <si>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</si>
  <si>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</si>
  <si>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</si>
  <si>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</si>
  <si>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</si>
  <si>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</si>
  <si>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</si>
  <si>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</si>
  <si>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</si>
  <si>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</si>
  <si>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</si>
  <si>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</si>
  <si>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</si>
  <si>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</si>
  <si>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</si>
  <si>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</si>
  <si>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</si>
  <si>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</si>
  <si>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</si>
  <si>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</si>
  <si>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</si>
  <si>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</si>
  <si>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</si>
  <si>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</si>
  <si>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</si>
  <si>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</si>
  <si>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</si>
  <si>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</si>
  <si>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</si>
  <si>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</si>
  <si>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</si>
  <si>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</si>
  <si>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</si>
  <si>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</si>
  <si>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</si>
  <si>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</si>
  <si>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</si>
  <si>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</si>
  <si>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</si>
  <si>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</si>
  <si>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</si>
  <si>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</si>
  <si>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</si>
  <si>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</si>
  <si>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</si>
  <si>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</si>
  <si>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</si>
  <si>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</si>
  <si>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</si>
  <si>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</si>
  <si>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</si>
  <si>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</si>
  <si>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</si>
  <si>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</si>
  <si>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</si>
  <si>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</si>
  <si>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</si>
  <si>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</si>
  <si>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</si>
  <si>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</si>
  <si>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</si>
  <si>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</si>
  <si>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</si>
  <si>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</si>
  <si>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</si>
  <si>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</si>
  <si>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</si>
  <si>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</si>
  <si>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</si>
  <si>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</si>
  <si>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</si>
  <si>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</si>
  <si>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</si>
  <si>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</si>
  <si>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</si>
  <si>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</si>
  <si>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</si>
  <si>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</si>
  <si>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</si>
  <si>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</si>
  <si>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</si>
  <si>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</si>
  <si>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</si>
  <si>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</si>
  <si>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</si>
  <si>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</si>
  <si>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</si>
  <si>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</si>
  <si>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</si>
  <si>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</si>
  <si>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</si>
  <si>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</si>
  <si>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</si>
  <si>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</si>
  <si>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</si>
  <si>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</si>
  <si>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</si>
  <si>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</si>
  <si>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</si>
  <si>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</si>
  <si>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</si>
  <si>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</si>
  <si>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</si>
  <si>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</si>
  <si>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</si>
  <si>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</si>
  <si>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</si>
  <si>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</si>
  <si>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</si>
  <si>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</si>
  <si>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</si>
  <si>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</si>
  <si>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</si>
  <si>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</si>
  <si>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</si>
  <si>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</si>
  <si>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</si>
  <si>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</si>
  <si>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</si>
  <si>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</si>
  <si>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</si>
  <si>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</si>
  <si>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</si>
  <si>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</si>
  <si>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</si>
  <si>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</si>
  <si>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</si>
  <si>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</si>
  <si>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</si>
  <si>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</si>
  <si>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</si>
  <si>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</si>
  <si>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</si>
  <si>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</si>
  <si>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</si>
  <si>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</si>
  <si>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</si>
  <si>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</si>
  <si>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</si>
  <si>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</si>
  <si>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</si>
  <si>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</si>
  <si>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</si>
  <si>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</si>
  <si>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</si>
  <si>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</si>
  <si>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</si>
  <si>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</si>
  <si>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</si>
  <si>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</si>
  <si>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</si>
  <si>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</si>
  <si>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</si>
  <si>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</si>
  <si>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</si>
  <si>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</si>
  <si>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</si>
  <si>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</si>
  <si>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</si>
  <si>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</si>
  <si>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</si>
  <si>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</si>
  <si>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</si>
  <si>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</si>
  <si>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</si>
  <si>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</si>
  <si>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</si>
  <si>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</si>
  <si>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</si>
  <si>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</si>
  <si>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</si>
  <si>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</si>
  <si>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</si>
  <si>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</si>
  <si>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</si>
  <si>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</si>
  <si>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</si>
  <si>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</si>
  <si>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</si>
  <si>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</si>
  <si>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</si>
  <si>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</si>
  <si>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</si>
  <si>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</si>
  <si>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</si>
  <si>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</si>
  <si>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</si>
  <si>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</si>
  <si>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</si>
  <si>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</si>
  <si>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</si>
  <si>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</si>
  <si>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</si>
  <si>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</si>
  <si>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</si>
  <si>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</si>
  <si>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</si>
  <si>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</si>
  <si>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</si>
  <si>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</si>
  <si>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</si>
  <si>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</si>
  <si>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</si>
  <si>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</si>
  <si>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</si>
  <si>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</si>
  <si>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</si>
  <si>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</si>
  <si>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</si>
  <si>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</si>
  <si>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</si>
  <si>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</si>
  <si>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</si>
  <si>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</si>
  <si>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</si>
  <si>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</si>
  <si>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</si>
  <si>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</si>
  <si>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</si>
  <si>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</si>
  <si>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</si>
  <si>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</si>
  <si>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</si>
  <si>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</si>
  <si>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</si>
  <si>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</si>
  <si>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</si>
  <si>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</si>
  <si>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</si>
  <si>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</si>
  <si>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</si>
  <si>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</si>
  <si>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</si>
  <si>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</si>
  <si>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</si>
  <si>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</si>
  <si>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</si>
  <si>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</si>
  <si>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</si>
  <si>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</si>
  <si>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</si>
  <si>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</si>
  <si>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</si>
  <si>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</si>
  <si>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</si>
  <si>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</si>
  <si>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</si>
  <si>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</si>
  <si>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</si>
  <si>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</si>
  <si>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</si>
  <si>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</si>
  <si>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</si>
  <si>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</si>
  <si>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</si>
  <si>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</si>
  <si>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</si>
  <si>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</si>
  <si>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</si>
  <si>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</si>
  <si>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</si>
  <si>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</si>
  <si>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</si>
  <si>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</si>
  <si>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</si>
  <si>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</si>
  <si>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</si>
  <si>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</si>
  <si>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</si>
  <si>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</si>
  <si>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</si>
  <si>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</si>
  <si>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</si>
  <si>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</si>
  <si>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</si>
  <si>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</si>
  <si>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</si>
  <si>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</si>
  <si>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</si>
  <si>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</si>
  <si>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</si>
  <si>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</si>
  <si>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</si>
  <si>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</si>
  <si>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</si>
  <si>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</si>
  <si>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</si>
  <si>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</si>
  <si>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</si>
  <si>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</si>
  <si>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</si>
  <si>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</si>
  <si>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</si>
  <si>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</si>
  <si>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</si>
  <si>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</si>
  <si>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</si>
  <si>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</si>
  <si>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</si>
  <si>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</si>
  <si>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</si>
  <si>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</si>
  <si>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</si>
  <si>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</si>
  <si>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</si>
  <si>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</si>
  <si>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</si>
  <si>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</si>
  <si>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</si>
  <si>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</si>
  <si>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</si>
  <si>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</si>
  <si>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</si>
  <si>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</si>
  <si>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</si>
  <si>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</si>
  <si>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</si>
  <si>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</si>
  <si>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</si>
  <si>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</si>
  <si>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</si>
  <si>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</si>
  <si>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</si>
  <si>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</si>
  <si>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</si>
  <si>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</si>
  <si>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</si>
  <si>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</si>
  <si>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</si>
  <si>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</si>
  <si>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</si>
  <si>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</si>
  <si>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</si>
  <si>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</si>
  <si>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</si>
  <si>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</si>
  <si>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</si>
  <si>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</si>
  <si>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</si>
  <si>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</si>
  <si>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</si>
  <si>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</si>
  <si>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</si>
  <si>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</si>
  <si>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</si>
  <si>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</si>
  <si>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</si>
  <si>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</si>
  <si>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</si>
  <si>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</si>
  <si>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</si>
  <si>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</si>
  <si>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</si>
  <si>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</si>
  <si>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</si>
  <si>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</si>
  <si>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</si>
  <si>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</si>
  <si>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</si>
  <si>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</si>
  <si>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</si>
  <si>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</si>
  <si>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</si>
  <si>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</si>
  <si>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</si>
  <si>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</si>
  <si>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</si>
  <si>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</si>
  <si>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</si>
  <si>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</si>
  <si>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</si>
  <si>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</si>
  <si>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</si>
  <si>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</si>
  <si>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</si>
  <si>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</si>
  <si>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</si>
  <si>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</si>
  <si>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</si>
  <si>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</si>
  <si>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</si>
  <si>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</si>
  <si>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</si>
  <si>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</si>
  <si>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</si>
  <si>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</si>
  <si>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</si>
  <si>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</si>
  <si>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</si>
  <si>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</si>
  <si>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</si>
  <si>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</si>
  <si>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</si>
  <si>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</si>
  <si>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</si>
  <si>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</si>
  <si>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</si>
  <si>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</si>
  <si>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</si>
  <si>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</si>
  <si>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</si>
  <si>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</si>
  <si>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</si>
  <si>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</si>
  <si>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</si>
  <si>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</si>
  <si>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</si>
  <si>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</si>
  <si>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</si>
  <si>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</si>
  <si>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</si>
  <si>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</si>
  <si>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</si>
  <si>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</si>
  <si>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</si>
  <si>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</si>
  <si>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</si>
  <si>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</si>
  <si>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</si>
  <si>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</si>
  <si>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</si>
  <si>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</si>
  <si>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</si>
  <si>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</si>
  <si>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</si>
  <si>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</si>
  <si>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</si>
  <si>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</si>
  <si>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</si>
  <si>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</si>
  <si>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</si>
  <si>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</si>
  <si>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</si>
  <si>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</si>
  <si>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</si>
  <si>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</si>
  <si>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</si>
  <si>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</si>
  <si>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</si>
  <si>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</si>
  <si>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</si>
  <si>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</si>
  <si>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</si>
  <si>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</si>
  <si>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</si>
  <si>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</si>
  <si>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</si>
  <si>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</si>
  <si>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</si>
  <si>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</si>
  <si>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</si>
  <si>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</si>
  <si>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</si>
  <si>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</si>
  <si>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</si>
  <si>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</si>
  <si>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</si>
  <si>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</si>
  <si>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</si>
  <si>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</si>
  <si>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</si>
  <si>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</si>
  <si>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</si>
  <si>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</si>
  <si>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</si>
  <si>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</si>
  <si>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</si>
  <si>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</si>
  <si>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</si>
  <si>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</si>
  <si>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</si>
  <si>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</si>
  <si>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</si>
  <si>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</si>
  <si>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</si>
  <si>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</si>
  <si>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</si>
  <si>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</si>
  <si>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</si>
  <si>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</si>
  <si>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</si>
  <si>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</si>
  <si>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</si>
  <si>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</si>
  <si>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</si>
  <si>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</si>
  <si>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</si>
  <si>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</si>
  <si>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</si>
  <si>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</si>
  <si>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</si>
  <si>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</si>
  <si>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</si>
  <si>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</si>
  <si>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</si>
  <si>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</si>
  <si>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</si>
  <si>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</si>
  <si>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</si>
  <si>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</si>
  <si>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</si>
  <si>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</si>
  <si>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</si>
  <si>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</si>
  <si>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</si>
  <si>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</si>
  <si>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</si>
  <si>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</si>
  <si>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</si>
  <si>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</si>
  <si>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</si>
  <si>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</si>
  <si>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</si>
  <si>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</si>
  <si>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</si>
  <si>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</si>
  <si>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</si>
  <si>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</si>
  <si>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</si>
  <si>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</si>
  <si>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</si>
  <si>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</si>
  <si>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</si>
  <si>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</si>
  <si>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</si>
  <si>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</si>
  <si>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</si>
  <si>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</si>
  <si>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</si>
  <si>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</si>
  <si>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</si>
  <si>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</si>
  <si>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</si>
  <si>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</si>
  <si>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</si>
  <si>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</si>
  <si>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</si>
  <si>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</si>
  <si>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</si>
  <si>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</si>
  <si>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</si>
  <si>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</si>
  <si>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</si>
  <si>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</si>
  <si>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</si>
  <si>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</si>
  <si>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</si>
  <si>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</si>
  <si>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</si>
  <si>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</si>
  <si>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</si>
  <si>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</si>
  <si>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</si>
  <si>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</si>
  <si>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</si>
  <si>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</si>
  <si>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</si>
  <si>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</si>
  <si>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</si>
  <si>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</si>
  <si>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</si>
  <si>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</si>
  <si>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</si>
  <si>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</si>
  <si>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</si>
  <si>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</si>
  <si>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</si>
  <si>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</si>
  <si>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</si>
  <si>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</si>
  <si>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</si>
  <si>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</si>
  <si>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</si>
  <si>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</si>
  <si>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</si>
  <si>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</si>
  <si>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</si>
  <si>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</si>
  <si>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</si>
  <si>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</si>
  <si>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</si>
  <si>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</si>
  <si>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</si>
  <si>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</si>
  <si>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</si>
  <si>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</si>
  <si>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</si>
  <si>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</si>
  <si>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</si>
  <si>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</si>
  <si>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</si>
  <si>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</si>
  <si>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</si>
  <si>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</si>
  <si>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</si>
  <si>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</si>
  <si>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</si>
  <si>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</si>
  <si>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</si>
  <si>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</si>
  <si>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</si>
  <si>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</si>
  <si>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</si>
  <si>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</si>
  <si>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</si>
  <si>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</si>
  <si>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</si>
  <si>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</si>
  <si>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</si>
  <si>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</si>
  <si>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</si>
  <si>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</si>
  <si>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</si>
  <si>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</si>
  <si>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</si>
  <si>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</si>
  <si>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</si>
  <si>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</si>
  <si>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</si>
  <si>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</si>
  <si>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</si>
  <si>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</si>
  <si>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</si>
  <si>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</si>
  <si>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</si>
  <si>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</si>
  <si>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</si>
  <si>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</si>
  <si>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</si>
  <si>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</si>
  <si>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</si>
  <si>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</si>
  <si>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</si>
  <si>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</si>
  <si>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</si>
  <si>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</si>
  <si>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</si>
  <si>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</si>
  <si>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</si>
  <si>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</si>
  <si>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</si>
  <si>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</si>
  <si>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</si>
  <si>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</si>
  <si>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</si>
  <si>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</si>
  <si>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</si>
  <si>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</si>
  <si>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</si>
  <si>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</si>
  <si>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</si>
  <si>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</si>
  <si>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</si>
  <si>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</si>
  <si>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</si>
  <si>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</si>
  <si>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</si>
  <si>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</si>
  <si>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</si>
  <si>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</si>
  <si>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</si>
  <si>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</si>
  <si>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</si>
  <si>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</si>
  <si>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</si>
  <si>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</si>
  <si>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</si>
  <si>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</si>
  <si>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</si>
  <si>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</si>
  <si>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</si>
  <si>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</si>
  <si>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</si>
  <si>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</si>
  <si>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</si>
  <si>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</si>
  <si>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</si>
  <si>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</si>
  <si>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</si>
  <si>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</si>
  <si>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</si>
  <si>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</si>
  <si>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</si>
  <si>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</si>
  <si>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</si>
  <si>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</si>
  <si>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</si>
  <si>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</si>
  <si>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</si>
  <si>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</si>
  <si>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</si>
  <si>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</si>
  <si>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</si>
  <si>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</si>
  <si>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</si>
  <si>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</si>
  <si>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</si>
  <si>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</si>
  <si>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</si>
  <si>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</si>
  <si>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</si>
  <si>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</si>
  <si>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</si>
  <si>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</si>
  <si>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</si>
  <si>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</si>
  <si>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</si>
  <si>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</si>
  <si>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</si>
  <si>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</si>
  <si>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</si>
  <si>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</si>
  <si>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</si>
  <si>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</si>
  <si>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</si>
  <si>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</si>
  <si>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</si>
  <si>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</si>
  <si>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</si>
  <si>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</si>
  <si>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</si>
  <si>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</si>
  <si>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</si>
  <si>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</si>
  <si>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</si>
  <si>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</si>
  <si>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</si>
  <si>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</si>
  <si>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</si>
  <si>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</si>
  <si>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</si>
  <si>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</si>
  <si>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</si>
  <si>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</si>
  <si>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</si>
  <si>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</si>
  <si>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</si>
  <si>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</si>
  <si>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</si>
  <si>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</si>
  <si>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</si>
  <si>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</si>
  <si>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</si>
  <si>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</si>
  <si>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</si>
  <si>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</si>
  <si>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</si>
  <si>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</si>
  <si>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</si>
  <si>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</si>
  <si>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</si>
  <si>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</si>
  <si>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</si>
  <si>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</si>
  <si>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</si>
  <si>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</si>
  <si>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</si>
  <si>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</si>
  <si>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</si>
  <si>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</si>
  <si>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</si>
  <si>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</si>
  <si>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</si>
  <si>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</si>
  <si>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</si>
  <si>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</si>
  <si>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</si>
  <si>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</si>
  <si>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</si>
  <si>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</si>
  <si>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</si>
  <si>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</si>
  <si>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</si>
  <si>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</si>
  <si>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</si>
  <si>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</si>
  <si>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</si>
  <si>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</si>
  <si>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</si>
  <si>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</si>
  <si>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</si>
  <si>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</si>
  <si>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</si>
  <si>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</si>
  <si>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</si>
  <si>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</si>
  <si>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</si>
  <si>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</si>
  <si>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</si>
  <si>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</si>
  <si>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</si>
  <si>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</si>
  <si>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</si>
  <si>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</si>
  <si>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</si>
  <si>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</si>
  <si>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</si>
  <si>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</si>
  <si>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</si>
  <si>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</si>
  <si>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</si>
  <si>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</si>
  <si>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</si>
  <si>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</si>
  <si>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</si>
  <si>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</si>
  <si>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</si>
  <si>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</si>
  <si>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</si>
  <si>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</si>
  <si>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</si>
  <si>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</si>
  <si>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</si>
  <si>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</si>
  <si>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</si>
  <si>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</si>
  <si>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</si>
  <si>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</si>
  <si>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</si>
  <si>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</si>
  <si>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</si>
  <si>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</si>
  <si>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</si>
  <si>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</si>
  <si>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</si>
  <si>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</si>
  <si>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</si>
  <si>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</si>
  <si>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</si>
  <si>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</si>
  <si>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</si>
  <si>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</si>
  <si>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</si>
  <si>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</si>
  <si>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</si>
  <si>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</si>
  <si>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</si>
  <si>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</si>
  <si>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</si>
  <si>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</si>
  <si>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</si>
  <si>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</si>
  <si>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</si>
  <si>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</si>
  <si>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</si>
  <si>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</si>
  <si>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</si>
  <si>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</si>
  <si>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</si>
  <si>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</si>
  <si>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</si>
  <si>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</si>
  <si>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</si>
  <si>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</si>
  <si>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</si>
  <si>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</si>
  <si>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</si>
  <si>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</si>
  <si>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</si>
  <si>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</si>
  <si>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</si>
  <si>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</si>
  <si>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</si>
  <si>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</si>
  <si>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</si>
  <si>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</si>
  <si>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</si>
  <si>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</si>
  <si>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</si>
  <si>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</si>
  <si>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</si>
  <si>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</si>
  <si>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</si>
  <si>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</si>
  <si>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</si>
  <si>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</si>
  <si>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</si>
  <si>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</si>
  <si>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</si>
  <si>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</si>
  <si>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</si>
  <si>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</si>
  <si>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</si>
  <si>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</si>
  <si>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</si>
  <si>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</si>
  <si>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</si>
  <si>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</si>
  <si>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</si>
  <si>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</si>
  <si>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</si>
  <si>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</si>
  <si>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</si>
  <si>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</si>
  <si>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</si>
  <si>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</si>
  <si>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</si>
  <si>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</si>
  <si>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</si>
  <si>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</si>
  <si>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</si>
  <si>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</si>
  <si>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</si>
  <si>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</si>
  <si>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</si>
  <si>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</si>
  <si>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</si>
  <si>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</si>
  <si>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</si>
  <si>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</si>
  <si>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</si>
  <si>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</si>
  <si>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</si>
  <si>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</si>
  <si>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</si>
  <si>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</si>
  <si>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</si>
  <si>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</si>
  <si>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</si>
  <si>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</si>
  <si>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</si>
  <si>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</si>
  <si>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</si>
  <si>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</si>
  <si>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</si>
  <si>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</si>
  <si>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</si>
  <si>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</si>
  <si>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</si>
  <si>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</si>
  <si>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</si>
  <si>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</si>
  <si>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</si>
  <si>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</si>
  <si>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</si>
  <si>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</si>
  <si>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</si>
  <si>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</si>
  <si>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</si>
  <si>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</si>
  <si>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</si>
  <si>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</si>
  <si>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</si>
  <si>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</si>
  <si>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</si>
  <si>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</si>
  <si>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</si>
  <si>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</si>
  <si>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</si>
  <si>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</si>
  <si>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</si>
  <si>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</si>
  <si>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</si>
  <si>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</si>
  <si>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</si>
  <si>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</si>
  <si>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</si>
  <si>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</si>
  <si>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</si>
  <si>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</si>
  <si>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</si>
  <si>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</si>
  <si>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</si>
  <si>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</si>
  <si>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</si>
  <si>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</si>
  <si>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</si>
  <si>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</si>
  <si>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</si>
  <si>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</si>
  <si>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</si>
  <si>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</si>
  <si>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</si>
  <si>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</si>
  <si>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</si>
  <si>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</si>
  <si>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</si>
  <si>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</si>
  <si>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</si>
  <si>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</si>
  <si>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</si>
  <si>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</si>
  <si>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</si>
  <si>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</si>
  <si>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</si>
  <si>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</si>
  <si>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</si>
  <si>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</si>
  <si>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</si>
  <si>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</si>
  <si>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</si>
  <si>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</si>
  <si>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</si>
  <si>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</si>
  <si>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</si>
  <si>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</si>
  <si>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</si>
  <si>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</si>
  <si>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</si>
  <si>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</si>
  <si>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</si>
  <si>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</si>
  <si>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</si>
  <si>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</si>
  <si>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</si>
  <si>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</si>
  <si>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</si>
  <si>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</si>
  <si>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</si>
  <si>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</si>
  <si>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</si>
  <si>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</si>
  <si>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</si>
  <si>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</si>
  <si>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</si>
  <si>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</si>
  <si>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</si>
  <si>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</si>
  <si>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</si>
  <si>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</si>
  <si>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</si>
  <si>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</si>
  <si>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</si>
  <si>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</si>
  <si>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</si>
  <si>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</si>
  <si>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</si>
  <si>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</si>
  <si>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</si>
  <si>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</si>
  <si>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</si>
  <si>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</si>
  <si>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</si>
  <si>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</si>
  <si>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</si>
  <si>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</si>
  <si>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</si>
  <si>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</si>
  <si>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</si>
  <si>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</si>
  <si>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</si>
  <si>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</si>
  <si>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</si>
  <si>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</si>
  <si>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</si>
  <si>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</si>
  <si>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</si>
  <si>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</si>
  <si>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</si>
  <si>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</si>
  <si>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</si>
  <si>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</si>
  <si>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</si>
  <si>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</si>
  <si>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</si>
  <si>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</si>
  <si>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</si>
  <si>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</si>
  <si>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</si>
  <si>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</si>
  <si>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</si>
  <si>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</si>
  <si>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</si>
  <si>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</si>
  <si>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</si>
  <si>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</si>
  <si>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</si>
  <si>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</si>
  <si>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</si>
  <si>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</si>
  <si>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</si>
  <si>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</si>
  <si>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</si>
  <si>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</si>
  <si>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</si>
  <si>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</si>
  <si>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</si>
  <si>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</si>
  <si>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</si>
  <si>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</si>
  <si>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</si>
  <si>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</si>
  <si>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</si>
  <si>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</si>
  <si>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</si>
  <si>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</si>
  <si>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</si>
  <si>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</si>
  <si>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</si>
  <si>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</si>
  <si>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</si>
  <si>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</si>
  <si>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</si>
  <si>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</si>
  <si>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</si>
  <si>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</si>
  <si>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</si>
  <si>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</si>
  <si>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</si>
  <si>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</si>
  <si>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</si>
  <si>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</si>
  <si>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</si>
  <si>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</si>
  <si>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</si>
  <si>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</si>
  <si>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</si>
  <si>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</si>
  <si>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</si>
  <si>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</si>
  <si>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</si>
  <si>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</si>
  <si>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</si>
  <si>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</si>
  <si>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</si>
  <si>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</si>
  <si>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</si>
  <si>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</si>
  <si>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</si>
  <si>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</si>
  <si>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</si>
  <si>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</si>
  <si>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</si>
  <si>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</si>
  <si>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</si>
  <si>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</si>
  <si>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</si>
  <si>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</si>
  <si>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</si>
  <si>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</si>
  <si>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</si>
  <si>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</si>
  <si>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</si>
  <si>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</si>
  <si>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</si>
  <si>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</si>
  <si>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</si>
  <si>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</si>
  <si>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</si>
  <si>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</si>
  <si>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</si>
  <si>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</si>
  <si>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</si>
  <si>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</si>
  <si>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</si>
  <si>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</si>
  <si>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</si>
  <si>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</si>
  <si>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</si>
  <si>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</si>
  <si>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</si>
  <si>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</si>
  <si>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</si>
  <si>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</si>
  <si>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</si>
  <si>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</si>
  <si>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</si>
  <si>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</si>
  <si>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</si>
  <si>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</si>
  <si>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</si>
  <si>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</si>
  <si>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</si>
  <si>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</si>
  <si>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</si>
  <si>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</si>
  <si>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</si>
  <si>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</si>
  <si>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</si>
  <si>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</si>
  <si>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</si>
  <si>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</si>
  <si>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</si>
  <si>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</si>
  <si>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</si>
  <si>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</si>
  <si>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</si>
  <si>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</si>
  <si>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</si>
  <si>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</si>
  <si>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</si>
  <si>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</si>
  <si>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</si>
  <si>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</si>
  <si>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</si>
  <si>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</si>
  <si>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</si>
  <si>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</si>
  <si>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</si>
  <si>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</si>
  <si>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</si>
  <si>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</si>
  <si>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</si>
  <si>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</si>
  <si>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</si>
  <si>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</si>
  <si>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</si>
  <si>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</si>
  <si>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</si>
  <si>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</si>
  <si>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</si>
  <si>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</si>
  <si>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</si>
  <si>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</si>
  <si>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</si>
  <si>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</si>
  <si>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</si>
  <si>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</si>
  <si>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</si>
  <si>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</si>
  <si>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</si>
  <si>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</si>
  <si>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</si>
  <si>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</si>
  <si>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</si>
  <si>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</si>
  <si>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</si>
  <si>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</si>
  <si>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</si>
  <si>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</si>
  <si>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</si>
  <si>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</si>
  <si>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</si>
  <si>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</si>
  <si>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</si>
  <si>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</si>
  <si>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</si>
  <si>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</si>
  <si>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</si>
  <si>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</si>
  <si>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</si>
  <si>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</si>
  <si>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</si>
  <si>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</si>
  <si>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</si>
  <si>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</si>
  <si>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</si>
  <si>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</si>
  <si>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</si>
  <si>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</si>
  <si>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</si>
  <si>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</si>
  <si>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</si>
  <si>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</si>
  <si>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</si>
  <si>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</si>
  <si>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</si>
  <si>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</si>
  <si>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</si>
  <si>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</si>
  <si>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</si>
  <si>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</si>
  <si>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</si>
  <si>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</si>
  <si>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</si>
  <si>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</si>
  <si>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</si>
  <si>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</si>
  <si>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</si>
  <si>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</si>
  <si>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</si>
  <si>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</si>
  <si>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</si>
  <si>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</si>
  <si>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</si>
  <si>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</si>
  <si>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</si>
  <si>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</si>
  <si>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</si>
  <si>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</si>
  <si>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</si>
  <si>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</si>
  <si>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</si>
  <si>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</si>
  <si>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</si>
  <si>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</si>
  <si>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</si>
  <si>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</si>
  <si>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</si>
  <si>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</si>
  <si>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</si>
  <si>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</si>
  <si>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</si>
  <si>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</si>
  <si>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</si>
  <si>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</si>
  <si>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</si>
  <si>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</si>
  <si>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</si>
  <si>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</si>
  <si>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</si>
  <si>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</si>
  <si>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</si>
  <si>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</si>
  <si>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</si>
  <si>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</si>
  <si>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</si>
  <si>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</si>
  <si>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</si>
  <si>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</si>
  <si>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</si>
  <si>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</si>
  <si>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</si>
  <si>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</si>
  <si>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</si>
  <si>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</si>
  <si>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</si>
  <si>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</si>
  <si>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</si>
  <si>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</si>
  <si>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</si>
  <si>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</si>
  <si>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</si>
  <si>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</si>
  <si>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</si>
  <si>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</si>
  <si>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</si>
  <si>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</si>
  <si>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</si>
  <si>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</si>
  <si>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</si>
  <si>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</si>
  <si>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</si>
  <si>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</si>
  <si>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</si>
  <si>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</si>
  <si>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</si>
  <si>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</si>
  <si>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</si>
  <si>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</si>
  <si>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</si>
  <si>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</si>
  <si>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</si>
  <si>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</si>
  <si>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</si>
  <si>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</si>
  <si>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</si>
  <si>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</si>
  <si>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</si>
  <si>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</si>
  <si>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</si>
  <si>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</si>
  <si>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</si>
  <si>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</si>
  <si>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</si>
  <si>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</si>
  <si>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</si>
  <si>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</si>
  <si>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</si>
  <si>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</si>
  <si>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</si>
  <si>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</si>
  <si>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</si>
  <si>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</si>
  <si>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</si>
  <si>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</si>
  <si>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</si>
  <si>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</si>
  <si>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</si>
  <si>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</si>
  <si>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</si>
  <si>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</si>
  <si>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</si>
  <si>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</si>
  <si>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</si>
  <si>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</si>
  <si>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</si>
  <si>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</si>
  <si>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</si>
  <si>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</si>
  <si>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</si>
  <si>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</si>
  <si>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</si>
  <si>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</si>
  <si>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</si>
  <si>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</si>
  <si>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</si>
  <si>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</si>
  <si>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</si>
  <si>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</si>
  <si>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</si>
  <si>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</si>
  <si>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</si>
  <si>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</si>
  <si>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</si>
  <si>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</si>
  <si>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</si>
  <si>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</si>
  <si>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</si>
  <si>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</si>
  <si>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</si>
  <si>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</si>
  <si>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</si>
  <si>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</si>
  <si>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</si>
  <si>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</si>
  <si>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</si>
  <si>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</si>
  <si>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</si>
  <si>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</si>
  <si>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</si>
  <si>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</si>
  <si>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</si>
  <si>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</si>
  <si>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</si>
  <si>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</si>
  <si>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</si>
  <si>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</si>
  <si>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</si>
  <si>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</si>
  <si>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</si>
  <si>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</si>
  <si>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</si>
  <si>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</si>
  <si>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</si>
  <si>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</si>
  <si>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</si>
  <si>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</si>
  <si>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</si>
  <si>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</si>
  <si>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</si>
  <si>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</si>
  <si>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</si>
  <si>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</si>
  <si>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</si>
  <si>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</si>
  <si>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</si>
  <si>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</si>
  <si>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</si>
  <si>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</si>
  <si>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</si>
  <si>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</si>
  <si>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</si>
  <si>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</si>
  <si>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</si>
  <si>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</si>
  <si>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</si>
  <si>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</si>
  <si>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</si>
  <si>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</si>
  <si>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</si>
  <si>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</si>
  <si>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</si>
  <si>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</si>
  <si>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</si>
  <si>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</si>
  <si>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</si>
  <si>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</si>
  <si>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</si>
  <si>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</si>
  <si>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</si>
  <si>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</si>
  <si>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</si>
  <si>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</si>
  <si>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</si>
  <si>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</si>
  <si>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</si>
  <si>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</si>
  <si>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</si>
  <si>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</si>
  <si>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</si>
  <si>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</si>
  <si>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</si>
  <si>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</si>
  <si>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</si>
  <si>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</si>
  <si>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</si>
  <si>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</si>
  <si>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</si>
  <si>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</si>
  <si>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</si>
  <si>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</si>
  <si>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</si>
  <si>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</si>
  <si>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</si>
  <si>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</si>
  <si>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</si>
  <si>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</si>
  <si>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</si>
  <si>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</si>
  <si>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</si>
  <si>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</si>
  <si>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</si>
  <si>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</si>
  <si>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</si>
  <si>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</si>
  <si>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</si>
  <si>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</si>
  <si>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</si>
  <si>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</si>
  <si>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</si>
  <si>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</si>
  <si>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</si>
  <si>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</si>
  <si>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</si>
  <si>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</si>
  <si>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</si>
  <si>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</si>
  <si>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</si>
  <si>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</si>
  <si>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</si>
  <si>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</si>
  <si>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</si>
  <si>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</si>
  <si>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</si>
  <si>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</si>
  <si>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</si>
  <si>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</si>
  <si>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</si>
  <si>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</si>
  <si>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</si>
  <si>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</si>
  <si>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</si>
  <si>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</si>
  <si>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</si>
  <si>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</si>
  <si>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</si>
  <si>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</si>
  <si>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</si>
  <si>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</si>
  <si>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</si>
  <si>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</si>
  <si>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</si>
  <si>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</si>
  <si>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</si>
  <si>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</si>
  <si>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</si>
  <si>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</si>
  <si>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</si>
  <si>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</si>
  <si>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</si>
  <si>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</si>
  <si>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</si>
  <si>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</si>
  <si>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</si>
  <si>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</si>
  <si>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</si>
  <si>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</si>
  <si>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</si>
  <si>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</si>
  <si>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</si>
  <si>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</si>
  <si>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</si>
  <si>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</si>
  <si>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</si>
  <si>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</si>
  <si>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</si>
  <si>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</si>
  <si>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</si>
  <si>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</si>
  <si>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</si>
  <si>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</si>
  <si>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</si>
  <si>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</si>
  <si>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</si>
  <si>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</si>
  <si>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</si>
  <si>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</si>
  <si>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</si>
  <si>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</si>
  <si>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</si>
  <si>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</si>
  <si>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</si>
  <si>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</si>
  <si>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</si>
  <si>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</si>
  <si>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</si>
  <si>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</si>
  <si>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</si>
  <si>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</si>
  <si>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</si>
  <si>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</si>
  <si>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</si>
  <si>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</si>
  <si>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</si>
  <si>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</si>
  <si>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</si>
  <si>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</si>
  <si>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</si>
  <si>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</si>
  <si>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</si>
  <si>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</si>
  <si>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</si>
  <si>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</si>
  <si>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</si>
  <si>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</si>
  <si>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</si>
  <si>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</si>
  <si>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</si>
  <si>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</si>
  <si>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</si>
  <si>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</si>
  <si>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</si>
  <si>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</si>
  <si>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</si>
  <si>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</si>
  <si>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</si>
  <si>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</si>
  <si>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</si>
  <si>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</si>
  <si>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</si>
  <si>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</si>
  <si>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</si>
  <si>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</si>
  <si>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</si>
  <si>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</si>
  <si>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</si>
  <si>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</si>
  <si>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</si>
  <si>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</si>
  <si>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</si>
  <si>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</si>
  <si>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</si>
  <si>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</si>
  <si>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</si>
  <si>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</si>
  <si>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</si>
  <si>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</si>
  <si>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</si>
  <si>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</si>
  <si>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</si>
  <si>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</si>
  <si>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</si>
  <si>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</si>
  <si>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</si>
  <si>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</si>
  <si>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</si>
  <si>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</si>
  <si>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</si>
  <si>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</si>
  <si>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</si>
  <si>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</si>
  <si>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</si>
  <si>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</si>
  <si>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</si>
  <si>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</si>
  <si>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</si>
  <si>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</si>
  <si>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</si>
  <si>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</si>
  <si>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</si>
  <si>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</si>
  <si>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</si>
  <si>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</si>
  <si>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</si>
  <si>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</si>
  <si>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</si>
  <si>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</si>
  <si>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</si>
  <si>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</si>
  <si>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</si>
  <si>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</si>
  <si>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</si>
  <si>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</si>
  <si>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</si>
  <si>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</si>
  <si>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</si>
  <si>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</si>
  <si>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</si>
  <si>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</si>
  <si>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</si>
  <si>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</si>
  <si>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</si>
  <si>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</si>
  <si>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</si>
  <si>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</si>
  <si>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</si>
  <si>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</si>
  <si>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</si>
  <si>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</si>
  <si>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</si>
  <si>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</si>
  <si>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</si>
  <si>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</si>
  <si>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</si>
  <si>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</si>
  <si>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</si>
  <si>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</si>
  <si>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</si>
  <si>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</si>
  <si>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</si>
  <si>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</si>
  <si>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</si>
  <si>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</si>
  <si>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</si>
  <si>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</si>
  <si>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</si>
  <si>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</si>
  <si>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</si>
  <si>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</si>
  <si>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</si>
  <si>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</si>
  <si>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</si>
  <si>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</si>
  <si>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</si>
  <si>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</si>
  <si>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</si>
  <si>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</si>
  <si>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</si>
  <si>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</si>
  <si>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</si>
  <si>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</si>
  <si>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</si>
  <si>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</si>
  <si>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</si>
  <si>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</si>
  <si>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</si>
  <si>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</si>
  <si>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</si>
  <si>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</si>
  <si>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</si>
  <si>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</si>
  <si>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</si>
  <si>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</si>
  <si>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</si>
  <si>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</si>
  <si>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</si>
  <si>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</si>
  <si>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</si>
  <si>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</si>
  <si>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</si>
  <si>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</si>
  <si>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</si>
  <si>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</si>
  <si>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</si>
  <si>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</si>
  <si>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</si>
  <si>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</si>
  <si>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</si>
  <si>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</si>
  <si>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</si>
  <si>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</si>
  <si>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</si>
  <si>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</si>
  <si>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</si>
  <si>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</si>
  <si>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</si>
  <si>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</si>
  <si>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</si>
  <si>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</si>
  <si>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</si>
  <si>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</si>
  <si>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</si>
  <si>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</si>
  <si>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</si>
  <si>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</si>
  <si>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</si>
  <si>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</si>
  <si>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</si>
  <si>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</si>
  <si>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</si>
  <si>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</si>
  <si>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</si>
  <si>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</si>
  <si>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</si>
  <si>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</si>
  <si>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</si>
  <si>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</si>
  <si>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</si>
  <si>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</si>
  <si>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</si>
  <si>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</si>
  <si>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</si>
  <si>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</si>
  <si>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</si>
  <si>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</si>
  <si>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</si>
  <si>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</si>
  <si>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</si>
  <si>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</si>
  <si>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</si>
  <si>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</si>
  <si>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</si>
  <si>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</si>
  <si>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</si>
  <si>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</si>
  <si>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</si>
  <si>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</si>
  <si>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</si>
  <si>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</si>
  <si>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</si>
  <si>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</si>
  <si>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</si>
  <si>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</si>
  <si>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</si>
  <si>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</si>
  <si>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</si>
  <si>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</si>
  <si>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</si>
  <si>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</si>
  <si>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</si>
  <si>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</si>
  <si>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</si>
  <si>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</si>
  <si>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</si>
  <si>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</si>
  <si>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</si>
  <si>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</si>
  <si>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</si>
  <si>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</si>
  <si>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</si>
  <si>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</si>
  <si>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</si>
  <si>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</si>
  <si>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</si>
  <si>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</si>
  <si>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</si>
  <si>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</si>
  <si>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</si>
  <si>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</si>
  <si>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</si>
  <si>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</si>
  <si>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</si>
  <si>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</si>
  <si>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</si>
  <si>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</si>
  <si>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</si>
  <si>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</si>
  <si>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</si>
  <si>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</si>
  <si>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</si>
  <si>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</si>
  <si>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</si>
  <si>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</si>
  <si>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</si>
  <si>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</si>
  <si>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</si>
  <si>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</si>
  <si>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</si>
  <si>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</si>
  <si>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</si>
  <si>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</si>
  <si>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</si>
  <si>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</si>
  <si>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</si>
  <si>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</si>
  <si>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</si>
  <si>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</si>
  <si>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</si>
  <si>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</si>
  <si>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</si>
  <si>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</si>
  <si>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</si>
  <si>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</si>
  <si>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</si>
  <si>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</si>
  <si>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</si>
  <si>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</si>
  <si>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</si>
  <si>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</si>
  <si>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</si>
  <si>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</si>
  <si>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</si>
  <si>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</si>
  <si>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</si>
  <si>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</si>
  <si>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</si>
  <si>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</si>
  <si>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</si>
  <si>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</si>
  <si>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</si>
  <si>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</si>
  <si>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</si>
  <si>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</si>
  <si>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</si>
  <si>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</si>
  <si>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</si>
  <si>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</si>
  <si>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</si>
  <si>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</si>
  <si>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</si>
  <si>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</si>
  <si>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</si>
  <si>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</si>
  <si>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</si>
  <si>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</si>
  <si>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</si>
  <si>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</si>
  <si>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</si>
  <si>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</si>
  <si>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</si>
  <si>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</si>
  <si>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</si>
  <si>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</si>
  <si>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</si>
  <si>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</si>
  <si>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</si>
  <si>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</si>
  <si>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</si>
  <si>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</si>
  <si>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</si>
  <si>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</si>
  <si>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</si>
  <si>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</si>
  <si>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</si>
  <si>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</si>
  <si>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</si>
  <si>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</si>
  <si>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</si>
  <si>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</si>
  <si>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</si>
  <si>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</si>
  <si>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</si>
  <si>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</si>
  <si>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</si>
  <si>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</si>
  <si>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</si>
  <si>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</si>
  <si>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</si>
  <si>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</si>
  <si>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</si>
  <si>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</si>
  <si>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</si>
  <si>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</si>
  <si>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</si>
  <si>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</si>
  <si>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</si>
  <si>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</si>
  <si>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</si>
  <si>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</si>
  <si>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</si>
  <si>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</si>
  <si>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</si>
  <si>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</si>
  <si>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</si>
  <si>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</si>
  <si>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</si>
  <si>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</si>
  <si>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</si>
  <si>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</si>
  <si>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</si>
  <si>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</si>
  <si>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</si>
  <si>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</si>
  <si>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</si>
  <si>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</si>
  <si>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</si>
  <si>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</si>
  <si>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</si>
  <si>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</si>
  <si>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</si>
  <si>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</si>
  <si>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</si>
  <si>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</si>
  <si>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</si>
  <si>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</si>
  <si>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</si>
  <si>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</si>
  <si>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</si>
  <si>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</si>
  <si>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</si>
  <si>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</si>
  <si>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</si>
  <si>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</si>
  <si>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</si>
  <si>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</si>
  <si>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</si>
  <si>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</si>
  <si>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</si>
  <si>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</si>
  <si>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</si>
  <si>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</si>
  <si>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</si>
  <si>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</si>
  <si>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</si>
  <si>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</si>
  <si>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</si>
  <si>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</si>
  <si>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</si>
  <si>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</si>
  <si>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</si>
  <si>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</si>
  <si>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</si>
  <si>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</si>
  <si>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</si>
  <si>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</si>
  <si>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</si>
  <si>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</si>
  <si>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</si>
  <si>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</si>
  <si>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</si>
  <si>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</si>
  <si>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</si>
  <si>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</si>
  <si>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</si>
  <si>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</si>
  <si>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</si>
  <si>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</si>
  <si>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</si>
  <si>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</si>
  <si>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</si>
  <si>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</si>
  <si>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</si>
  <si>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</si>
  <si>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</si>
  <si>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</si>
  <si>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</si>
  <si>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</si>
  <si>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</si>
  <si>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</si>
  <si>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</si>
  <si>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</si>
  <si>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</si>
  <si>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</si>
  <si>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</si>
  <si>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</si>
  <si>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</si>
  <si>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</si>
  <si>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</si>
  <si>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</si>
  <si>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</si>
  <si>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</si>
  <si>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</si>
  <si>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</si>
  <si>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</si>
  <si>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</si>
  <si>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</si>
  <si>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</si>
  <si>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</si>
  <si>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</si>
  <si>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</si>
  <si>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</si>
  <si>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</si>
  <si>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</si>
  <si>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</si>
  <si>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</si>
  <si>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</si>
  <si>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</si>
  <si>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</si>
  <si>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</si>
  <si>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</si>
  <si>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</si>
  <si>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</si>
  <si>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</si>
  <si>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</si>
  <si>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</si>
  <si>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</si>
  <si>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</si>
  <si>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</si>
  <si>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</si>
  <si>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</si>
  <si>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</si>
  <si>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</si>
  <si>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</si>
  <si>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</si>
  <si>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</si>
  <si>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</si>
  <si>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</si>
  <si>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</si>
  <si>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</si>
  <si>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</si>
  <si>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</si>
  <si>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</si>
  <si>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</si>
  <si>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</si>
  <si>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</si>
  <si>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</si>
  <si>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</si>
  <si>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</si>
  <si>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</si>
  <si>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</si>
  <si>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</si>
  <si>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</si>
  <si>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</si>
  <si>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</si>
  <si>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</si>
  <si>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</si>
  <si>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</si>
  <si>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</si>
  <si>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</si>
  <si>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</si>
  <si>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</si>
  <si>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</si>
  <si>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</si>
  <si>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</si>
  <si>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</si>
  <si>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</si>
  <si>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</si>
  <si>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</si>
  <si>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</si>
  <si>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</si>
  <si>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</si>
  <si>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</si>
  <si>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</si>
  <si>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</si>
  <si>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</si>
  <si>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</si>
  <si>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</si>
  <si>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</si>
  <si>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</si>
  <si>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</si>
  <si>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</si>
  <si>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</si>
  <si>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</si>
  <si>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</si>
  <si>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</si>
  <si>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</si>
  <si>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</si>
  <si>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</si>
  <si>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</si>
  <si>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</si>
  <si>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</si>
  <si>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</si>
  <si>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</si>
  <si>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</si>
  <si>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</si>
  <si>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</si>
  <si>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</si>
  <si>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</si>
  <si>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</si>
  <si>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</si>
  <si>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</si>
  <si>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</si>
  <si>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</si>
  <si>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</si>
  <si>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</si>
  <si>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</si>
  <si>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</si>
  <si>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</si>
  <si>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</si>
  <si>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</si>
  <si>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</si>
  <si>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</si>
  <si>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</si>
  <si>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</si>
  <si>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</si>
  <si>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</si>
  <si>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</si>
  <si>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</si>
  <si>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</si>
  <si>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</si>
  <si>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</si>
  <si>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</si>
  <si>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</si>
  <si>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</si>
  <si>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</si>
  <si>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</si>
  <si>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</si>
  <si>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</si>
  <si>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</si>
  <si>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</si>
  <si>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</si>
  <si>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</si>
  <si>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</si>
  <si>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</si>
  <si>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</si>
  <si>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</si>
  <si>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</si>
  <si>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</si>
  <si>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</si>
  <si>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</si>
  <si>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</si>
  <si>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</si>
  <si>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</si>
  <si>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</si>
  <si>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</si>
  <si>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</si>
  <si>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</si>
  <si>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</si>
  <si>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</si>
  <si>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</si>
  <si>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</si>
  <si>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</si>
  <si>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</si>
  <si>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</si>
  <si>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</si>
  <si>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</si>
  <si>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</si>
  <si>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</si>
  <si>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</si>
  <si>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</si>
  <si>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</si>
  <si>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</si>
  <si>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</si>
  <si>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</si>
  <si>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</si>
  <si>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</si>
  <si>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</si>
  <si>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</si>
  <si>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</si>
  <si>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</si>
  <si>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</si>
  <si>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</si>
  <si>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</si>
  <si>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</si>
  <si>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</si>
  <si>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</si>
  <si>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</si>
  <si>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</si>
  <si>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</si>
  <si>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</si>
  <si>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</si>
  <si>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</si>
  <si>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</si>
  <si>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</si>
  <si>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</si>
  <si>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</si>
  <si>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</si>
  <si>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</si>
  <si>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</si>
  <si>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</si>
  <si>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</si>
  <si>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</si>
  <si>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</si>
  <si>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</si>
  <si>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</si>
  <si>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</si>
  <si>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</si>
  <si>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</si>
  <si>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</si>
  <si>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</si>
  <si>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</si>
  <si>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</si>
  <si>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</si>
  <si>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</si>
  <si>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</si>
  <si>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</si>
  <si>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</si>
  <si>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</si>
  <si>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</si>
  <si>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</si>
  <si>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</si>
  <si>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</si>
  <si>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</si>
  <si>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</si>
  <si>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</si>
  <si>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</si>
  <si>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</si>
  <si>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</si>
  <si>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</si>
  <si>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</si>
  <si>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</si>
  <si>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</si>
  <si>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</si>
  <si>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</si>
  <si>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</si>
  <si>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</si>
  <si>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</si>
  <si>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</si>
  <si>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</si>
  <si>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</si>
  <si>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</si>
  <si>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</si>
  <si>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</si>
  <si>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</si>
  <si>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</si>
  <si>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</si>
  <si>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</si>
  <si>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</si>
  <si>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</si>
  <si>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</si>
  <si>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</si>
  <si>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</si>
  <si>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</si>
  <si>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</si>
  <si>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</si>
  <si>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</si>
  <si>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</si>
  <si>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</si>
  <si>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</si>
  <si>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</si>
  <si>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</si>
  <si>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</si>
  <si>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</si>
  <si>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</si>
  <si>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</si>
  <si>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</si>
  <si>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</si>
  <si>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</si>
  <si>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</si>
  <si>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</si>
  <si>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</si>
  <si>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</si>
  <si>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</si>
  <si>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</si>
  <si>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</si>
  <si>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</si>
  <si>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</si>
  <si>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</si>
  <si>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</si>
  <si>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</si>
  <si>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</si>
  <si>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</si>
  <si>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</si>
  <si>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</si>
  <si>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</si>
  <si>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</si>
  <si>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</si>
  <si>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</si>
  <si>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</si>
  <si>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</si>
  <si>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</si>
  <si>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</si>
  <si>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</si>
  <si>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</si>
  <si>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</si>
  <si>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</si>
  <si>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</si>
  <si>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</si>
  <si>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</si>
  <si>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</si>
  <si>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</si>
  <si>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</si>
  <si>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</si>
  <si>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</si>
  <si>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</si>
  <si>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</si>
  <si>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</si>
  <si>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</si>
  <si>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</si>
  <si>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</si>
  <si>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</si>
  <si>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</si>
  <si>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</si>
  <si>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</si>
  <si>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</si>
  <si>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</si>
  <si>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</si>
  <si>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</si>
  <si>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</si>
  <si>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</si>
  <si>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</si>
  <si>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</si>
  <si>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</si>
  <si>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</si>
  <si>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</si>
  <si>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</si>
  <si>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</si>
  <si>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</si>
  <si>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</si>
  <si>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</si>
  <si>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</si>
  <si>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</si>
  <si>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</si>
  <si>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</si>
  <si>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</si>
  <si>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</si>
  <si>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</si>
  <si>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</si>
  <si>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</si>
  <si>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</si>
  <si>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</si>
  <si>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</si>
  <si>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</si>
  <si>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</si>
  <si>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</si>
  <si>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</si>
  <si>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</si>
  <si>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</si>
  <si>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</si>
  <si>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</si>
  <si>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</si>
  <si>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</si>
  <si>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</si>
  <si>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</si>
  <si>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</si>
  <si>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</si>
  <si>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</si>
  <si>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</si>
  <si>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</si>
  <si>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</si>
  <si>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</si>
  <si>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</si>
  <si>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</si>
  <si>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</si>
  <si>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</si>
  <si>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</si>
  <si>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</si>
  <si>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</si>
  <si>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</si>
  <si>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</si>
  <si>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</si>
  <si>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</si>
  <si>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</si>
  <si>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</si>
  <si>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</si>
  <si>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</si>
  <si>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</si>
  <si>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</si>
  <si>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</si>
  <si>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</si>
  <si>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</si>
  <si>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</si>
  <si>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</si>
  <si>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</si>
  <si>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</si>
  <si>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</si>
  <si>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</si>
  <si>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</si>
  <si>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</si>
  <si>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</si>
  <si>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</si>
  <si>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</si>
  <si>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</si>
  <si>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</si>
  <si>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</si>
  <si>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</si>
  <si>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</si>
  <si>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</si>
  <si>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</si>
  <si>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</si>
  <si>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</si>
  <si>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</si>
  <si>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</si>
  <si>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</si>
  <si>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</si>
  <si>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</si>
  <si>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</si>
  <si>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</si>
  <si>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</si>
  <si>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</si>
  <si>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</si>
  <si>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</si>
  <si>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</si>
  <si>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</si>
  <si>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</si>
  <si>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</si>
  <si>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</si>
  <si>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</si>
  <si>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</si>
  <si>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</si>
  <si>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</si>
  <si>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</si>
  <si>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</si>
  <si>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</si>
  <si>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</si>
  <si>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</si>
  <si>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</si>
  <si>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</si>
  <si>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</si>
  <si>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</si>
  <si>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</si>
  <si>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</si>
  <si>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</si>
  <si>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</si>
  <si>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</si>
  <si>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</si>
  <si>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</si>
  <si>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</si>
  <si>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</si>
  <si>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</si>
  <si>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</si>
  <si>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</si>
  <si>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</si>
  <si>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</si>
  <si>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</si>
  <si>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</si>
  <si>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</si>
  <si>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</si>
  <si>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</si>
  <si>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</si>
  <si>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</si>
  <si>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</si>
  <si>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</si>
  <si>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</si>
  <si>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</si>
  <si>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</si>
  <si>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</si>
  <si>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</si>
  <si>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</si>
  <si>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</si>
  <si>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</si>
  <si>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</si>
  <si>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</si>
  <si>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</si>
  <si>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</si>
  <si>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</si>
  <si>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</si>
  <si>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</si>
  <si>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</si>
  <si>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</si>
  <si>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</si>
  <si>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</si>
  <si>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</si>
  <si>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</si>
  <si>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</si>
  <si>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</si>
  <si>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</si>
  <si>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</si>
  <si>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</si>
  <si>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</si>
  <si>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</si>
  <si>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</si>
  <si>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</si>
  <si>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</si>
  <si>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</si>
  <si>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</si>
  <si>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</si>
  <si>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</si>
  <si>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</si>
  <si>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</si>
  <si>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</si>
  <si>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</si>
  <si>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</si>
  <si>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</si>
  <si>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</si>
  <si>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</si>
  <si>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</si>
  <si>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</si>
  <si>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</si>
  <si>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</si>
  <si>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</si>
  <si>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</si>
  <si>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</si>
  <si>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</si>
  <si>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</si>
  <si>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</si>
  <si>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</si>
  <si>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</si>
  <si>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</si>
  <si>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</si>
  <si>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</si>
  <si>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</si>
  <si>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</si>
  <si>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</si>
  <si>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</si>
  <si>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</si>
  <si>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</si>
  <si>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</si>
  <si>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</si>
  <si>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</si>
  <si>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</si>
  <si>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</si>
  <si>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</si>
  <si>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</si>
  <si>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</si>
  <si>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</si>
  <si>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</si>
  <si>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</si>
  <si>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</si>
  <si>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</si>
  <si>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</si>
  <si>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</si>
  <si>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</si>
  <si>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</si>
  <si>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</si>
  <si>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</si>
  <si>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</si>
  <si>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</si>
  <si>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</si>
  <si>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</si>
  <si>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</si>
  <si>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</si>
  <si>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</si>
  <si>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</si>
  <si>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</si>
  <si>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</si>
  <si>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</si>
  <si>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</si>
  <si>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</si>
  <si>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</si>
  <si>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</si>
  <si>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</si>
  <si>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</si>
  <si>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</si>
  <si>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</si>
  <si>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</si>
  <si>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</si>
  <si>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</si>
  <si>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</si>
  <si>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</si>
  <si>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</si>
  <si>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</si>
  <si>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</si>
  <si>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</si>
  <si>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</si>
  <si>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</si>
  <si>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</si>
  <si>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</si>
  <si>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</si>
  <si>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</si>
  <si>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</si>
  <si>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</si>
  <si>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</si>
  <si>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</si>
  <si>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</si>
  <si>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</si>
  <si>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</si>
  <si>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</si>
  <si>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</si>
  <si>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</si>
  <si>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</si>
  <si>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</si>
  <si>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</si>
  <si>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</si>
  <si>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</si>
  <si>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</si>
  <si>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</si>
  <si>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</si>
  <si>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</si>
  <si>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</si>
  <si>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</si>
  <si>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</si>
  <si>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</si>
  <si>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</si>
  <si>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</si>
  <si>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</si>
  <si>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</si>
  <si>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</si>
  <si>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</si>
  <si>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</si>
  <si>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</si>
  <si>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</si>
  <si>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</si>
  <si>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</si>
  <si>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</si>
  <si>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</si>
  <si>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</si>
  <si>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</si>
  <si>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</si>
  <si>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</si>
  <si>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</si>
  <si>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</si>
  <si>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</si>
  <si>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</si>
  <si>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</si>
  <si>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</si>
  <si>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</si>
  <si>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</si>
  <si>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</si>
  <si>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</si>
  <si>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</si>
  <si>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</si>
  <si>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</si>
  <si>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</si>
  <si>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</si>
  <si>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</si>
  <si>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</si>
  <si>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</si>
  <si>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</si>
  <si>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</si>
  <si>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</si>
  <si>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</si>
  <si>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</si>
  <si>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</si>
  <si>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</si>
  <si>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</si>
  <si>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</si>
  <si>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</si>
  <si>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</si>
  <si>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</si>
  <si>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</si>
  <si>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</si>
  <si>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</si>
  <si>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</si>
  <si>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</si>
  <si>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</si>
  <si>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</si>
  <si>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</si>
  <si>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</si>
  <si>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</si>
  <si>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</si>
  <si>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</si>
  <si>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</si>
  <si>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</si>
  <si>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</si>
  <si>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</si>
  <si>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</si>
  <si>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</si>
  <si>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</si>
  <si>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</si>
  <si>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</si>
  <si>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</si>
  <si>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</si>
  <si>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</si>
  <si>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</si>
  <si>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</si>
  <si>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</si>
  <si>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</si>
  <si>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</si>
  <si>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</si>
  <si>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</si>
  <si>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</si>
  <si>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</si>
  <si>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</si>
  <si>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</si>
  <si>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</si>
  <si>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</si>
  <si>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</si>
  <si>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</si>
  <si>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</si>
  <si>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</si>
  <si>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</si>
  <si>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</si>
  <si>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</si>
  <si>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</si>
  <si>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</si>
  <si>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</si>
  <si>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</si>
  <si>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</si>
  <si>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</si>
  <si>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</si>
  <si>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</si>
  <si>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</si>
  <si>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</si>
  <si>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</si>
  <si>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</si>
  <si>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</si>
  <si>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</si>
  <si>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</si>
  <si>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</si>
  <si>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</si>
  <si>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</si>
  <si>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</si>
  <si>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</si>
  <si>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</si>
  <si>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</si>
  <si>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</si>
  <si>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</si>
  <si>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</si>
  <si>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</si>
  <si>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</si>
  <si>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</si>
  <si>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</si>
  <si>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</si>
  <si>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</si>
  <si>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</si>
  <si>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</si>
  <si>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</si>
  <si>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</si>
  <si>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</si>
  <si>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</si>
  <si>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</si>
  <si>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</si>
  <si>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</si>
  <si>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</si>
  <si>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</si>
  <si>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</si>
  <si>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</si>
  <si>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</si>
  <si>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</si>
  <si>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</si>
  <si>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</si>
  <si>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</si>
  <si>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</si>
  <si>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</si>
  <si>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</si>
  <si>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</si>
  <si>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</si>
  <si>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</si>
  <si>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</si>
  <si>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</si>
  <si>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</si>
  <si>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</si>
  <si>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</si>
  <si>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</si>
  <si>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</si>
  <si>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</si>
  <si>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</si>
  <si>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</si>
  <si>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</si>
  <si>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</si>
  <si>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</si>
  <si>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</si>
  <si>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</si>
  <si>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</si>
  <si>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</si>
  <si>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</si>
  <si>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</si>
  <si>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</si>
  <si>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</si>
  <si>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</si>
  <si>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</si>
  <si>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</si>
  <si>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</si>
  <si>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</si>
  <si>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</si>
  <si>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</si>
  <si>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</si>
  <si>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</si>
  <si>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</si>
  <si>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</si>
  <si>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</si>
  <si>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</si>
  <si>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</si>
  <si>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</si>
  <si>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</si>
  <si>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</si>
  <si>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</si>
  <si>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</si>
  <si>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</si>
  <si>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</si>
  <si>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</si>
  <si>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</si>
  <si>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</si>
  <si>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</si>
  <si>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</si>
  <si>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</si>
  <si>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</si>
  <si>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</si>
  <si>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</si>
  <si>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</si>
  <si>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</si>
  <si>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</si>
  <si>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</si>
  <si>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</si>
  <si>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</si>
  <si>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</si>
  <si>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</si>
  <si>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</si>
  <si>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</si>
  <si>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</si>
  <si>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</si>
  <si>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</si>
  <si>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</si>
  <si>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</si>
  <si>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</si>
  <si>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</si>
  <si>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</si>
  <si>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</si>
  <si>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</si>
  <si>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</si>
  <si>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</si>
  <si>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</si>
  <si>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</si>
  <si>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</si>
  <si>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</si>
  <si>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</si>
  <si>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</si>
  <si>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</si>
  <si>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</si>
  <si>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</si>
  <si>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</si>
  <si>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</si>
  <si>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</si>
  <si>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</si>
  <si>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</si>
  <si>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</si>
  <si>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</si>
  <si>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</si>
  <si>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</si>
  <si>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</si>
  <si>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</si>
  <si>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</si>
  <si>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</si>
  <si>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</si>
  <si>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</si>
  <si>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</si>
  <si>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</si>
  <si>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</si>
  <si>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</si>
  <si>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</si>
  <si>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</si>
  <si>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</si>
  <si>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</si>
  <si>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</si>
  <si>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</si>
  <si>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</si>
  <si>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</si>
  <si>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</si>
  <si>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</si>
  <si>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</si>
  <si>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</si>
  <si>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</si>
  <si>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</si>
  <si>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</si>
  <si>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</si>
  <si>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</si>
  <si>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</si>
  <si>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</si>
  <si>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</si>
  <si>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</si>
  <si>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</si>
  <si>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</si>
  <si>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</si>
  <si>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</si>
  <si>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</si>
  <si>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</si>
  <si>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</si>
  <si>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</si>
  <si>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</si>
  <si>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</si>
  <si>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</si>
  <si>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</si>
  <si>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</si>
  <si>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</si>
  <si>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</si>
  <si>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</si>
  <si>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</si>
  <si>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</si>
  <si>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</si>
  <si>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</si>
  <si>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</si>
  <si>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</si>
  <si>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</si>
  <si>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</si>
  <si>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</si>
  <si>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</si>
  <si>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</si>
  <si>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</si>
  <si>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</si>
  <si>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</si>
  <si>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</si>
  <si>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</si>
  <si>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</si>
  <si>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</si>
  <si>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</si>
  <si>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</si>
  <si>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</si>
  <si>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</si>
  <si>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</si>
  <si>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</si>
  <si>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</si>
  <si>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</si>
  <si>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</si>
  <si>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</si>
  <si>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</si>
  <si>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</si>
  <si>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</si>
  <si>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</si>
  <si>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</si>
  <si>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</si>
  <si>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</si>
  <si>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</si>
  <si>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</si>
  <si>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</si>
  <si>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</si>
  <si>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</si>
  <si>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</si>
  <si>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</si>
  <si>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</si>
  <si>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</si>
  <si>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</si>
  <si>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</si>
  <si>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</si>
  <si>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</si>
  <si>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</si>
  <si>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</si>
  <si>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</si>
  <si>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</si>
  <si>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</si>
  <si>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</si>
  <si>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</si>
  <si>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</si>
  <si>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</si>
  <si>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</si>
  <si>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</si>
  <si>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</si>
  <si>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</si>
  <si>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</si>
  <si>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</si>
  <si>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</si>
  <si>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</si>
  <si>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</si>
  <si>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</si>
  <si>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</si>
  <si>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</si>
  <si>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</si>
  <si>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</si>
  <si>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</si>
  <si>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</si>
  <si>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</si>
  <si>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</si>
  <si>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</si>
  <si>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</si>
  <si>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</si>
  <si>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</si>
  <si>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</si>
  <si>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</si>
  <si>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</si>
  <si>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</si>
  <si>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</si>
  <si>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</si>
  <si>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</si>
  <si>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</si>
  <si>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</si>
  <si>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</si>
  <si>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</si>
  <si>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</si>
  <si>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</si>
  <si>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</si>
  <si>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</si>
  <si>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</si>
  <si>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</si>
  <si>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</si>
  <si>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</si>
  <si>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</si>
  <si>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</si>
  <si>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</si>
  <si>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</si>
  <si>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</si>
  <si>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</si>
  <si>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</si>
  <si>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</si>
  <si>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</si>
  <si>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</si>
  <si>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</si>
  <si>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</si>
  <si>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</si>
  <si>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</si>
  <si>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</si>
  <si>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</si>
  <si>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</si>
  <si>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</si>
  <si>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</si>
  <si>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</si>
  <si>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</si>
  <si>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</si>
  <si>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</si>
  <si>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</si>
  <si>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</si>
  <si>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</si>
  <si>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</si>
  <si>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</si>
  <si>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</si>
  <si>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</si>
  <si>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</si>
  <si>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</si>
  <si>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</si>
  <si>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</si>
  <si>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</si>
  <si>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</si>
  <si>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</si>
  <si>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</si>
  <si>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</si>
  <si>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</si>
  <si>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</si>
  <si>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</si>
  <si>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</si>
  <si>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</si>
  <si>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</si>
  <si>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</si>
  <si>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</si>
  <si>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</si>
  <si>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</si>
  <si>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</si>
  <si>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</si>
  <si>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</si>
  <si>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</si>
  <si>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</si>
  <si>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</si>
  <si>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</si>
  <si>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</si>
  <si>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</si>
  <si>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</si>
  <si>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</si>
  <si>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</si>
  <si>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</si>
  <si>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</si>
  <si>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</si>
  <si>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</si>
  <si>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</si>
  <si>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</si>
  <si>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</si>
  <si>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</si>
  <si>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</si>
  <si>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</si>
  <si>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</si>
  <si>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</si>
  <si>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</si>
  <si>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</si>
  <si>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</si>
  <si>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</si>
  <si>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</si>
  <si>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</si>
  <si>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</si>
  <si>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</si>
  <si>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</si>
  <si>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</si>
  <si>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</si>
  <si>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</si>
  <si>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</si>
  <si>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</si>
  <si>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</si>
  <si>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</si>
  <si>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</si>
  <si>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</si>
  <si>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</si>
  <si>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</si>
  <si>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</si>
  <si>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</si>
  <si>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</si>
  <si>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</si>
  <si>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</si>
  <si>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</si>
  <si>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</si>
  <si>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</si>
  <si>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</si>
  <si>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</si>
  <si>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</si>
  <si>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</si>
  <si>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</si>
  <si>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</si>
  <si>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</si>
  <si>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</si>
  <si>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</si>
  <si>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</si>
  <si>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</si>
  <si>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</si>
  <si>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</si>
  <si>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</si>
  <si>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</si>
  <si>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</si>
  <si>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</si>
  <si>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</si>
  <si>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</si>
  <si>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</si>
  <si>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</si>
  <si>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</si>
  <si>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</si>
  <si>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</si>
  <si>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</si>
  <si>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</si>
  <si>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</si>
  <si>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</si>
  <si>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</si>
  <si>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</si>
  <si>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</si>
  <si>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</si>
  <si>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</si>
  <si>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</si>
  <si>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</si>
  <si>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</si>
  <si>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</si>
  <si>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</si>
  <si>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</si>
  <si>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</si>
  <si>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</si>
  <si>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</si>
  <si>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</si>
  <si>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</si>
  <si>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</si>
  <si>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</si>
  <si>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</si>
  <si>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</si>
  <si>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</si>
  <si>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</si>
  <si>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</si>
  <si>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</si>
  <si>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</si>
  <si>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</si>
  <si>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</si>
  <si>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</si>
  <si>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</si>
  <si>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</si>
  <si>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</si>
  <si>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</si>
  <si>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</si>
  <si>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</si>
  <si>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</si>
  <si>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</si>
  <si>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</si>
  <si>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</si>
  <si>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</si>
  <si>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</si>
  <si>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</si>
  <si>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</si>
  <si>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</si>
  <si>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</si>
  <si>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</si>
  <si>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</si>
  <si>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</si>
  <si>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</si>
  <si>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</si>
  <si>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</si>
  <si>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</si>
  <si>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</si>
  <si>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</si>
  <si>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</si>
  <si>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</si>
  <si>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</si>
  <si>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</si>
  <si>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</si>
  <si>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</si>
  <si>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</si>
  <si>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</si>
  <si>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</si>
  <si>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</si>
  <si>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</si>
  <si>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</si>
  <si>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</si>
  <si>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</si>
  <si>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</si>
  <si>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</si>
  <si>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</si>
  <si>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</si>
  <si>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</si>
  <si>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</si>
  <si>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</si>
  <si>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</si>
  <si>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</si>
  <si>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</si>
  <si>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</si>
  <si>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</si>
  <si>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</si>
  <si>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</si>
  <si>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</si>
  <si>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</si>
  <si>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</si>
  <si>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</si>
  <si>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</si>
  <si>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</si>
  <si>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</si>
  <si>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</si>
  <si>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</si>
  <si>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</si>
  <si>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</si>
  <si>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</si>
  <si>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</si>
  <si>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</si>
  <si>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</si>
  <si>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</si>
  <si>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</si>
  <si>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</si>
  <si>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</si>
  <si>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</si>
  <si>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</si>
  <si>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</si>
  <si>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</si>
  <si>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</si>
  <si>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</si>
  <si>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</si>
  <si>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</si>
  <si>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</si>
  <si>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</si>
  <si>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</si>
  <si>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</si>
  <si>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</si>
  <si>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</si>
  <si>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</si>
  <si>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</si>
  <si>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</si>
  <si>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</si>
  <si>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</si>
  <si>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</si>
  <si>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</si>
  <si>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</si>
  <si>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</si>
  <si>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</si>
  <si>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</si>
  <si>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</si>
  <si>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</si>
  <si>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</si>
  <si>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</si>
  <si>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</si>
  <si>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</si>
  <si>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</si>
  <si>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</si>
  <si>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</si>
  <si>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</si>
  <si>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</si>
  <si>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</si>
  <si>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</si>
  <si>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</si>
  <si>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</si>
  <si>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</si>
  <si>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</si>
  <si>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</si>
  <si>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</si>
  <si>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</si>
  <si>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</si>
  <si>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</si>
  <si>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</si>
  <si>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</si>
  <si>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</si>
  <si>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</si>
  <si>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</si>
  <si>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</si>
  <si>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</si>
  <si>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</si>
  <si>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</si>
  <si>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</si>
  <si>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</si>
  <si>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</si>
  <si>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</si>
  <si>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</si>
  <si>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</si>
  <si>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</si>
  <si>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</si>
  <si>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</si>
  <si>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</si>
  <si>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</si>
  <si>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</si>
  <si>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</si>
  <si>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</si>
  <si>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</si>
  <si>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</si>
  <si>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</si>
  <si>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</si>
  <si>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</si>
  <si>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</si>
  <si>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</si>
  <si>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</si>
  <si>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</si>
  <si>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</si>
  <si>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</si>
  <si>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</si>
  <si>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</si>
  <si>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</si>
  <si>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</si>
  <si>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</si>
  <si>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</si>
  <si>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</si>
  <si>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</si>
  <si>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</si>
  <si>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</si>
  <si>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</si>
  <si>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</si>
  <si>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</si>
  <si>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</si>
  <si>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</si>
  <si>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</si>
  <si>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</si>
  <si>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</si>
  <si>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</si>
  <si>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</si>
  <si>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</si>
  <si>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</si>
  <si>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</si>
  <si>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</si>
  <si>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</si>
  <si>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</si>
  <si>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</si>
  <si>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</si>
  <si>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</si>
  <si>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</si>
  <si>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</si>
  <si>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</si>
  <si>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</si>
  <si>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</si>
  <si>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</si>
  <si>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</si>
  <si>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</si>
  <si>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</si>
  <si>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</si>
  <si>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</si>
  <si>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</si>
  <si>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</si>
  <si>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</si>
  <si>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</si>
  <si>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</si>
  <si>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</si>
  <si>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</si>
  <si>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</si>
  <si>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</si>
  <si>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</si>
  <si>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</si>
  <si>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</si>
  <si>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</si>
  <si>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</si>
  <si>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</si>
  <si>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</si>
  <si>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</si>
  <si>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</si>
  <si>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</si>
  <si>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</si>
  <si>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</si>
  <si>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</si>
  <si>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</si>
  <si>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</si>
  <si>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</si>
  <si>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</si>
  <si>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</si>
  <si>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</si>
  <si>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</si>
  <si>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</si>
  <si>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</si>
  <si>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</si>
  <si>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</si>
  <si>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</si>
  <si>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</si>
  <si>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</si>
  <si>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</si>
  <si>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</si>
  <si>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</si>
  <si>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</si>
  <si>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</si>
  <si>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</si>
  <si>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</si>
  <si>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</si>
  <si>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</si>
  <si>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</si>
  <si>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</si>
  <si>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</si>
  <si>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</si>
  <si>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</si>
  <si>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</si>
  <si>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</si>
  <si>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</si>
  <si>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</si>
  <si>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</si>
  <si>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</si>
  <si>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</si>
  <si>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</si>
  <si>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</si>
  <si>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</si>
  <si>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</si>
  <si>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</si>
  <si>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</si>
  <si>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</si>
  <si>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</si>
  <si>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</si>
  <si>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</si>
  <si>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</si>
  <si>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</si>
  <si>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</si>
  <si>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</si>
  <si>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</si>
  <si>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</si>
  <si>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</si>
  <si>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</si>
  <si>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</si>
  <si>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</si>
  <si>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</si>
  <si>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</si>
  <si>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</si>
  <si>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</si>
  <si>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</si>
  <si>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</si>
  <si>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</si>
  <si>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</si>
  <si>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</si>
  <si>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</si>
  <si>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</si>
  <si>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</si>
  <si>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</si>
  <si>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</si>
  <si>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</si>
  <si>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</si>
  <si>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</si>
  <si>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</si>
  <si>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</si>
  <si>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</si>
  <si>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</si>
  <si>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</si>
  <si>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</si>
  <si>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</si>
  <si>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</si>
  <si>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</si>
  <si>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</si>
  <si>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</si>
  <si>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</si>
  <si>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</si>
  <si>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</si>
  <si>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</si>
  <si>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</si>
  <si>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</si>
  <si>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</si>
  <si>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</si>
  <si>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</si>
  <si>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</si>
  <si>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</si>
  <si>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</si>
  <si>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</si>
  <si>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</si>
  <si>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</si>
  <si>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</si>
  <si>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</si>
  <si>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</si>
  <si>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</si>
  <si>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</si>
  <si>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</si>
  <si>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</si>
  <si>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</si>
  <si>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</si>
  <si>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</si>
  <si>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</si>
  <si>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</si>
  <si>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</si>
  <si>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</si>
  <si>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</si>
  <si>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</si>
  <si>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</si>
  <si>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</si>
  <si>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</si>
  <si>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</si>
  <si>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</si>
  <si>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</si>
  <si>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</si>
  <si>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</si>
  <si>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</si>
  <si>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</si>
  <si>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</si>
  <si>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</si>
  <si>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</si>
  <si>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</si>
  <si>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</si>
  <si>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</si>
  <si>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</si>
  <si>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</si>
  <si>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</si>
  <si>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</si>
  <si>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</si>
  <si>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</si>
  <si>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</si>
  <si>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</si>
  <si>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</si>
  <si>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</si>
  <si>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</si>
  <si>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</si>
  <si>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</si>
  <si>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</si>
  <si>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</si>
  <si>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</si>
  <si>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</si>
  <si>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</si>
  <si>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</si>
  <si>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</si>
  <si>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</si>
  <si>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</si>
  <si>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</si>
  <si>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</si>
  <si>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</si>
  <si>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</si>
  <si>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</si>
  <si>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</si>
  <si>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</si>
  <si>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</si>
  <si>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</si>
  <si>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</si>
  <si>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</si>
  <si>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</si>
  <si>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</si>
  <si>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</si>
  <si>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</si>
  <si>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</si>
  <si>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</si>
  <si>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</si>
  <si>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</si>
  <si>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</si>
  <si>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</si>
  <si>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</si>
  <si>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</si>
  <si>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</si>
  <si>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</si>
  <si>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</si>
  <si>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</si>
  <si>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</si>
  <si>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</si>
  <si>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</si>
  <si>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</si>
  <si>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</si>
  <si>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</si>
  <si>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</si>
  <si>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</si>
  <si>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</si>
  <si>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</si>
  <si>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</si>
  <si>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</si>
  <si>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</si>
  <si>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</si>
  <si>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</si>
  <si>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</si>
  <si>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</si>
  <si>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</si>
  <si>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</si>
  <si>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</si>
  <si>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</si>
  <si>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</si>
  <si>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</si>
  <si>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</si>
  <si>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</si>
  <si>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</si>
  <si>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</si>
  <si>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</si>
  <si>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</si>
  <si>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</si>
  <si>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</si>
  <si>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</si>
  <si>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</si>
  <si>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</si>
  <si>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</si>
  <si>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</si>
  <si>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</si>
  <si>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</si>
  <si>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</si>
  <si>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</si>
  <si>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</si>
  <si>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</si>
  <si>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</si>
  <si>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</si>
  <si>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</si>
  <si>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</si>
  <si>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</si>
  <si>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</si>
  <si>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</si>
  <si>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</si>
  <si>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</si>
  <si>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</si>
  <si>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</si>
  <si>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</si>
  <si>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</si>
  <si>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</si>
  <si>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</si>
  <si>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</si>
  <si>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</si>
  <si>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</si>
  <si>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</si>
  <si>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</si>
  <si>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</si>
  <si>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</si>
  <si>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</si>
  <si>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</si>
  <si>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</si>
  <si>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</si>
  <si>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</si>
  <si>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</si>
  <si>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</si>
  <si>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</si>
  <si>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</si>
  <si>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</si>
  <si>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</si>
  <si>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</si>
  <si>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</si>
  <si>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</si>
  <si>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</si>
  <si>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</si>
  <si>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</si>
  <si>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</si>
  <si>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</si>
  <si>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</si>
  <si>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</si>
  <si>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</si>
  <si>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</si>
  <si>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</si>
  <si>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</si>
  <si>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</si>
  <si>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</si>
  <si>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</si>
  <si>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</si>
  <si>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</si>
  <si>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</si>
  <si>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</si>
  <si>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</si>
  <si>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</si>
  <si>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</si>
  <si>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</si>
  <si>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</si>
  <si>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</si>
  <si>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</si>
  <si>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</si>
  <si>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</si>
  <si>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</si>
  <si>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</si>
  <si>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</si>
  <si>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</si>
  <si>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</si>
  <si>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</si>
  <si>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</si>
  <si>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</si>
  <si>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</si>
  <si>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</si>
  <si>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</si>
  <si>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</si>
  <si>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</si>
  <si>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</si>
  <si>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</si>
  <si>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</si>
  <si>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</si>
  <si>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</si>
  <si>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</si>
  <si>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</si>
  <si>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</si>
  <si>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</si>
  <si>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</si>
  <si>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</si>
  <si>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</si>
  <si>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</si>
  <si>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</si>
  <si>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</si>
  <si>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</si>
  <si>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</si>
  <si>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</si>
  <si>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</si>
  <si>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</si>
  <si>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</si>
  <si>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</si>
  <si>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</si>
  <si>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</si>
  <si>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</si>
  <si>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</si>
  <si>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</si>
  <si>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</si>
  <si>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</si>
  <si>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</si>
  <si>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</si>
  <si>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</si>
  <si>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</si>
  <si>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</si>
  <si>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</si>
  <si>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</si>
  <si>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</si>
  <si>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</si>
  <si>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</si>
  <si>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</si>
  <si>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</si>
  <si>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</si>
  <si>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</si>
  <si>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</si>
  <si>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</si>
  <si>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</si>
  <si>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</si>
  <si>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</si>
  <si>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</si>
  <si>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</si>
  <si>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</si>
  <si>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</si>
  <si>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</si>
  <si>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</si>
  <si>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</si>
  <si>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</si>
  <si>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</si>
  <si>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</si>
  <si>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</si>
  <si>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</si>
  <si>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</si>
  <si>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</si>
  <si>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</si>
  <si>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</si>
  <si>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</si>
  <si>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</si>
  <si>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</si>
  <si>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</si>
  <si>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</si>
  <si>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</si>
  <si>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</si>
  <si>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</si>
  <si>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</si>
  <si>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</si>
  <si>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</si>
  <si>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</si>
  <si>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</si>
  <si>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</si>
  <si>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</si>
  <si>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</si>
  <si>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</si>
  <si>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</si>
  <si>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</si>
  <si>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</si>
  <si>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</si>
  <si>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</si>
  <si>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</si>
  <si>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</si>
  <si>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</si>
  <si>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</si>
  <si>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</si>
  <si>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</si>
  <si>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</si>
  <si>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</si>
  <si>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</si>
  <si>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</si>
  <si>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</si>
  <si>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</si>
  <si>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</si>
  <si>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</si>
  <si>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</si>
  <si>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</si>
  <si>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</si>
  <si>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</si>
  <si>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</si>
  <si>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</si>
  <si>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</si>
  <si>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</si>
  <si>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</si>
  <si>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</si>
  <si>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</si>
  <si>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</si>
  <si>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</si>
  <si>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</si>
  <si>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</si>
  <si>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</si>
  <si>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</si>
  <si>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</si>
  <si>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</si>
  <si>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</si>
  <si>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</si>
  <si>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</si>
  <si>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</si>
  <si>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</si>
  <si>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</si>
  <si>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</si>
  <si>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</si>
  <si>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</si>
  <si>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</si>
  <si>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</si>
  <si>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</si>
  <si>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</si>
  <si>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</si>
  <si>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</si>
  <si>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</si>
  <si>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</si>
  <si>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</si>
  <si>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</si>
  <si>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</si>
  <si>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</si>
  <si>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</si>
  <si>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</si>
  <si>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</si>
  <si>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</si>
  <si>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</si>
  <si>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</si>
  <si>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</si>
  <si>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</si>
  <si>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</si>
  <si>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</si>
  <si>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</si>
  <si>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</si>
  <si>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</si>
  <si>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</si>
  <si>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</si>
  <si>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</si>
  <si>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</si>
  <si>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</si>
  <si>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</si>
  <si>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</si>
  <si>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</si>
  <si>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</si>
  <si>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</si>
  <si>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</si>
  <si>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</si>
  <si>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</si>
  <si>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</si>
  <si>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</si>
  <si>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</si>
  <si>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</si>
  <si>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</si>
  <si>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</si>
  <si>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</si>
  <si>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</si>
  <si>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</si>
  <si>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</si>
  <si>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</si>
  <si>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</si>
  <si>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</si>
  <si>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</si>
  <si>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</si>
  <si>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</si>
  <si>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</si>
  <si>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</si>
  <si>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</si>
  <si>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</si>
  <si>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</si>
  <si>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</si>
  <si>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</si>
  <si>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</si>
  <si>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</si>
  <si>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</si>
  <si>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</si>
  <si>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</si>
  <si>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</si>
  <si>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</si>
  <si>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</si>
  <si>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</si>
  <si>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</si>
  <si>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</si>
  <si>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</si>
  <si>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</si>
  <si>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</si>
  <si>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</si>
  <si>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</si>
  <si>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</si>
  <si>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</si>
  <si>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</si>
  <si>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</si>
  <si>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</si>
  <si>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</si>
  <si>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</si>
  <si>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</si>
  <si>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</si>
  <si>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</si>
  <si>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</si>
  <si>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</si>
  <si>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</si>
  <si>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</si>
  <si>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</si>
  <si>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</si>
  <si>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</si>
  <si>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</si>
  <si>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</si>
  <si>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</si>
  <si>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</si>
  <si>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</si>
  <si>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</si>
  <si>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</si>
  <si>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</si>
  <si>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</si>
  <si>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</si>
  <si>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</si>
  <si>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</si>
  <si>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</si>
  <si>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</si>
  <si>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</si>
  <si>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</si>
  <si>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</si>
  <si>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</si>
  <si>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</si>
  <si>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</si>
  <si>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</si>
  <si>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</si>
  <si>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</si>
  <si>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</si>
  <si>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</si>
  <si>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</si>
  <si>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</si>
  <si>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</si>
  <si>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</si>
  <si>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</si>
  <si>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</si>
  <si>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</si>
  <si>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</si>
  <si>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</si>
  <si>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</si>
  <si>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</si>
  <si>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</si>
  <si>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</si>
  <si>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</si>
  <si>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</si>
  <si>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</si>
  <si>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</si>
  <si>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</si>
  <si>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</si>
  <si>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</si>
  <si>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</si>
  <si>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</si>
  <si>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</si>
  <si>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</si>
  <si>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</si>
  <si>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</si>
  <si>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</si>
  <si>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</si>
  <si>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</si>
  <si>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</si>
  <si>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</si>
  <si>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</si>
  <si>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</si>
  <si>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</si>
  <si>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</si>
  <si>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</si>
  <si>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</si>
  <si>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</si>
  <si>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</si>
  <si>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</si>
  <si>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</si>
  <si>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</si>
  <si>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</si>
  <si>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</si>
  <si>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</si>
  <si>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</si>
  <si>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</si>
  <si>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</si>
  <si>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</si>
  <si>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</si>
  <si>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</si>
  <si>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</si>
  <si>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</si>
  <si>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</si>
  <si>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</si>
  <si>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</si>
  <si>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</si>
  <si>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</si>
  <si>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</si>
  <si>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</si>
  <si>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</si>
  <si>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</si>
  <si>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</si>
  <si>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</si>
  <si>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</si>
  <si>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</si>
  <si>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</si>
  <si>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</si>
  <si>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</si>
  <si>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</si>
  <si>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</si>
  <si>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</si>
  <si>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</si>
  <si>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</si>
  <si>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</si>
  <si>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</si>
  <si>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</si>
  <si>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</si>
  <si>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</si>
  <si>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</si>
  <si>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</si>
  <si>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</si>
  <si>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</si>
  <si>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</si>
  <si>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</si>
  <si>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</si>
  <si>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</si>
  <si>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</si>
  <si>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</si>
  <si>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</si>
  <si>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</si>
  <si>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</si>
  <si>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</si>
  <si>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</si>
  <si>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</si>
  <si>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</si>
  <si>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</si>
  <si>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</si>
  <si>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</si>
  <si>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</si>
  <si>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</si>
  <si>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</si>
  <si>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</si>
  <si>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</si>
  <si>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</si>
  <si>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</si>
  <si>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</si>
  <si>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</si>
  <si>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</si>
  <si>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</si>
  <si>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</si>
  <si>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</si>
  <si>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</si>
  <si>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</si>
  <si>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</si>
  <si>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</si>
  <si>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</si>
  <si>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</si>
  <si>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</si>
  <si>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</si>
  <si>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</si>
  <si>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</si>
  <si>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</si>
  <si>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</si>
  <si>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</si>
  <si>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</si>
  <si>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</si>
  <si>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</si>
  <si>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</si>
  <si>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</si>
  <si>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</si>
  <si>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</si>
  <si>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</si>
  <si>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</si>
  <si>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</si>
  <si>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</si>
  <si>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</si>
  <si>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</si>
  <si>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</si>
  <si>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</si>
  <si>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</si>
  <si>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</si>
  <si>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</si>
  <si>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</si>
  <si>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</si>
  <si>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</si>
  <si>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</si>
  <si>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</si>
  <si>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</si>
  <si>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</si>
  <si>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</si>
  <si>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</si>
  <si>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</si>
  <si>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</si>
  <si>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</si>
  <si>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</si>
  <si>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</si>
  <si>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</si>
  <si>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</si>
  <si>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</si>
  <si>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</si>
  <si>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</si>
  <si>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</si>
  <si>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</si>
  <si>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</si>
  <si>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</si>
  <si>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</si>
  <si>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</si>
  <si>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</si>
  <si>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</si>
  <si>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</si>
  <si>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</si>
  <si>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</si>
  <si>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</si>
  <si>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</si>
  <si>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</si>
  <si>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</si>
  <si>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</si>
  <si>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</si>
  <si>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</si>
  <si>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</si>
  <si>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</si>
  <si>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</si>
  <si>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</si>
  <si>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</si>
  <si>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</si>
  <si>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</si>
  <si>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</si>
  <si>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</si>
  <si>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</si>
  <si>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</si>
  <si>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</si>
  <si>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</si>
  <si>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</si>
  <si>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</si>
  <si>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</si>
  <si>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</si>
  <si>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</si>
  <si>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</si>
  <si>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</si>
  <si>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</si>
  <si>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</si>
  <si>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</si>
  <si>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</si>
  <si>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</si>
  <si>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</si>
  <si>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</si>
  <si>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</si>
  <si>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</si>
  <si>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</si>
  <si>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</si>
  <si>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</si>
  <si>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</si>
  <si>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</si>
  <si>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</si>
  <si>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</si>
  <si>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</si>
  <si>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</si>
  <si>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</si>
  <si>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</si>
  <si>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</si>
  <si>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</si>
  <si>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</si>
  <si>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</si>
  <si>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</si>
  <si>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</si>
  <si>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</si>
  <si>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</si>
  <si>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</si>
  <si>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</si>
  <si>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</si>
  <si>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</si>
  <si>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</si>
  <si>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</si>
  <si>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</si>
  <si>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</si>
  <si>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</si>
  <si>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</si>
  <si>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</si>
  <si>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</si>
  <si>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</si>
  <si>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</si>
  <si>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</si>
  <si>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</si>
  <si>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</si>
  <si>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</si>
  <si>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</si>
  <si>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</si>
  <si>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</si>
  <si>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</si>
  <si>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</si>
  <si>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</si>
  <si>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</si>
  <si>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</si>
  <si>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</si>
  <si>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</si>
  <si>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</si>
  <si>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</si>
  <si>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</si>
  <si>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</si>
  <si>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</si>
  <si>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</si>
  <si>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</si>
  <si>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</si>
  <si>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</si>
  <si>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</si>
  <si>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</si>
  <si>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</si>
  <si>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</si>
  <si>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</si>
  <si>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</si>
  <si>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</si>
  <si>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</si>
  <si>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</si>
  <si>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</si>
  <si>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</si>
  <si>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</si>
  <si>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</si>
  <si>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</si>
  <si>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</si>
  <si>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</si>
  <si>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</si>
  <si>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</si>
  <si>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</si>
  <si>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</si>
  <si>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</si>
  <si>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</si>
  <si>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</si>
  <si>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</si>
  <si>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</si>
  <si>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</si>
  <si>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</si>
  <si>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</si>
  <si>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</si>
  <si>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</si>
  <si>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</si>
  <si>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</si>
  <si>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</si>
  <si>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</si>
  <si>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</si>
  <si>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</si>
  <si>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</si>
  <si>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</si>
  <si>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</si>
  <si>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</si>
  <si>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</si>
  <si>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</si>
  <si>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</si>
  <si>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</si>
  <si>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</si>
  <si>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</si>
  <si>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</si>
  <si>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</si>
  <si>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</si>
  <si>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</si>
  <si>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</si>
  <si>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</si>
  <si>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</si>
  <si>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</si>
  <si>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</si>
  <si>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</si>
  <si>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</si>
  <si>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</si>
  <si>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</si>
  <si>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</si>
  <si>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</si>
  <si>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</si>
  <si>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</si>
  <si>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</si>
  <si>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</si>
  <si>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</si>
  <si>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</si>
  <si>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</si>
  <si>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</si>
  <si>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</si>
  <si>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</si>
  <si>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</si>
  <si>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</si>
  <si>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</si>
  <si>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</si>
  <si>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</si>
  <si>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</si>
  <si>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</si>
  <si>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</si>
  <si>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</si>
  <si>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</si>
  <si>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</si>
  <si>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</si>
  <si>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</si>
  <si>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</si>
  <si>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</si>
  <si>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</si>
  <si>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</si>
  <si>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</si>
  <si>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</si>
  <si>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</si>
  <si>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</si>
  <si>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</si>
  <si>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</si>
  <si>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</si>
  <si>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</si>
  <si>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</si>
  <si>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</si>
  <si>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</si>
  <si>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</si>
  <si>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</si>
  <si>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</si>
  <si>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</si>
  <si>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</si>
  <si>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</si>
  <si>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</si>
  <si>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</si>
  <si>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</si>
  <si>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</si>
  <si>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</si>
  <si>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</si>
  <si>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</si>
  <si>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</si>
  <si>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</si>
  <si>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</si>
  <si>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</si>
  <si>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</si>
  <si>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</si>
  <si>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</si>
  <si>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</si>
  <si>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</si>
  <si>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</si>
  <si>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</si>
  <si>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</si>
  <si>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</si>
  <si>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</si>
  <si>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</si>
  <si>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</si>
  <si>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</si>
  <si>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</si>
  <si>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</si>
  <si>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</si>
  <si>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</si>
  <si>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</si>
  <si>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</si>
  <si>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</si>
  <si>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</si>
  <si>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</si>
  <si>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</si>
  <si>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</si>
  <si>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</si>
  <si>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</si>
  <si>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</si>
  <si>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</si>
  <si>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</si>
  <si>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</si>
  <si>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</si>
  <si>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</si>
  <si>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</si>
  <si>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</si>
  <si>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</si>
  <si>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</si>
  <si>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</si>
  <si>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</si>
  <si>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</si>
  <si>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</si>
  <si>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</si>
  <si>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</si>
  <si>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</si>
  <si>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</si>
  <si>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</si>
  <si>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</si>
  <si>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</si>
  <si>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</si>
  <si>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</si>
  <si>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</si>
  <si>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</si>
  <si>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</si>
  <si>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</si>
  <si>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</si>
  <si>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</si>
  <si>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</si>
  <si>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</si>
  <si>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</si>
  <si>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</si>
  <si>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</si>
  <si>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</si>
  <si>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</si>
  <si>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</si>
  <si>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</si>
  <si>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</si>
  <si>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</si>
  <si>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</si>
  <si>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</si>
  <si>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</si>
  <si>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</si>
  <si>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</si>
  <si>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</si>
  <si>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</si>
  <si>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</si>
  <si>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</si>
  <si>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</si>
  <si>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</si>
  <si>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</si>
  <si>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</si>
  <si>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</si>
  <si>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</si>
  <si>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</si>
  <si>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</si>
  <si>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</si>
  <si>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</si>
  <si>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</si>
  <si>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</si>
  <si>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</si>
  <si>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</si>
  <si>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</si>
  <si>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</si>
  <si>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</si>
  <si>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</si>
  <si>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</si>
  <si>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</si>
  <si>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</si>
  <si>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</si>
  <si>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</si>
  <si>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</si>
  <si>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</si>
  <si>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</si>
  <si>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</si>
  <si>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</si>
  <si>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</si>
  <si>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</si>
  <si>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</si>
  <si>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</si>
  <si>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</si>
  <si>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</si>
  <si>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</si>
  <si>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</si>
  <si>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</si>
  <si>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</si>
  <si>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</si>
  <si>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</si>
  <si>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</si>
  <si>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</si>
  <si>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</si>
  <si>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</si>
  <si>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</si>
  <si>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</si>
  <si>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</si>
  <si>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</si>
  <si>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</si>
  <si>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</si>
  <si>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</si>
  <si>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</si>
  <si>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</si>
  <si>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</si>
  <si>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</si>
  <si>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</si>
  <si>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</si>
  <si>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</si>
  <si>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</si>
  <si>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</si>
  <si>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</si>
  <si>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</si>
  <si>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</si>
  <si>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</si>
  <si>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</si>
  <si>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</si>
  <si>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</si>
  <si>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</si>
  <si>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</si>
  <si>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</si>
  <si>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</si>
  <si>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</si>
  <si>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</si>
  <si>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</si>
  <si>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</si>
  <si>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</si>
  <si>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</si>
  <si>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</si>
  <si>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</si>
  <si>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</si>
  <si>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</si>
  <si>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</si>
  <si>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</si>
  <si>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</si>
  <si>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</si>
  <si>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</si>
  <si>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</si>
  <si>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</si>
  <si>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</si>
  <si>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</si>
  <si>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</si>
  <si>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</si>
  <si>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</si>
  <si>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</si>
  <si>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</si>
  <si>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</si>
  <si>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</si>
  <si>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</si>
  <si>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</si>
  <si>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</si>
  <si>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</si>
  <si>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</si>
  <si>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</si>
  <si>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</si>
  <si>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</si>
  <si>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</si>
  <si>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</si>
  <si>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</si>
  <si>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</si>
  <si>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</si>
  <si>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</si>
  <si>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</si>
  <si>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</si>
  <si>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</si>
  <si>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</si>
  <si>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</si>
  <si>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</si>
  <si>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</si>
  <si>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</si>
  <si>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</si>
  <si>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</si>
  <si>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</si>
  <si>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</si>
  <si>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</si>
  <si>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</si>
  <si>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</si>
  <si>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</si>
  <si>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</si>
  <si>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</si>
  <si>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</si>
  <si>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</si>
  <si>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</si>
  <si>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</si>
  <si>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</si>
  <si>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</si>
  <si>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</si>
  <si>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</si>
  <si>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</si>
  <si>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</si>
  <si>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</si>
  <si>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</si>
  <si>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</si>
  <si>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</si>
  <si>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</si>
  <si>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</si>
  <si>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</si>
  <si>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</si>
  <si>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</si>
  <si>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</si>
  <si>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</si>
  <si>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</si>
  <si>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</si>
  <si>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</si>
  <si>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</si>
  <si>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</si>
  <si>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</si>
  <si>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</si>
  <si>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</si>
  <si>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</si>
  <si>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</si>
  <si>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</si>
  <si>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</si>
  <si>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</si>
  <si>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</si>
  <si>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</si>
  <si>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</si>
  <si>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</si>
  <si>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</si>
  <si>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</si>
  <si>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</si>
  <si>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</si>
  <si>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</si>
  <si>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</si>
  <si>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</si>
  <si>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</si>
  <si>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</si>
  <si>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</si>
  <si>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</si>
  <si>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</si>
  <si>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</si>
  <si>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</si>
  <si>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</si>
  <si>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</si>
  <si>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</si>
  <si>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</si>
  <si>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</si>
  <si>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</si>
  <si>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</si>
  <si>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</si>
  <si>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</si>
  <si>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</si>
  <si>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</si>
  <si>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</si>
  <si>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</si>
  <si>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</si>
  <si>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</si>
  <si>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</si>
  <si>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</si>
  <si>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</si>
  <si>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</si>
  <si>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</si>
  <si>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</si>
  <si>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</si>
  <si>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</si>
  <si>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</si>
  <si>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</si>
  <si>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</si>
  <si>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</si>
  <si>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</si>
  <si>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</si>
  <si>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</si>
  <si>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</si>
  <si>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</si>
  <si>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</si>
  <si>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</si>
  <si>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</si>
  <si>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</si>
  <si>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</si>
  <si>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</si>
  <si>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</si>
  <si>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</si>
  <si>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</si>
  <si>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</si>
  <si>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</si>
  <si>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</si>
  <si>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</si>
  <si>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</si>
  <si>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</si>
  <si>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</si>
  <si>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</si>
  <si>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</si>
  <si>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</si>
  <si>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</si>
  <si>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</si>
  <si>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</si>
  <si>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</si>
  <si>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</si>
  <si>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</si>
  <si>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</si>
  <si>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</si>
  <si>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</si>
  <si>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</si>
  <si>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</si>
  <si>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</si>
  <si>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</si>
  <si>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</si>
  <si>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</si>
  <si>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</si>
  <si>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</si>
  <si>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</si>
  <si>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</si>
  <si>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</si>
  <si>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</si>
  <si>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</si>
  <si>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</si>
  <si>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</si>
  <si>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</si>
  <si>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</si>
  <si>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</si>
  <si>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</si>
  <si>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</si>
  <si>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</si>
  <si>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</si>
  <si>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</si>
  <si>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</si>
  <si>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</si>
  <si>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</si>
  <si>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</si>
  <si>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</si>
  <si>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</si>
  <si>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</si>
  <si>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</si>
  <si>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</si>
  <si>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</si>
  <si>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</si>
  <si>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</si>
  <si>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</si>
  <si>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</si>
  <si>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</si>
  <si>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</si>
  <si>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</si>
  <si>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</si>
  <si>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</si>
  <si>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</si>
  <si>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</si>
  <si>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</si>
  <si>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</si>
  <si>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</si>
  <si>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</si>
  <si>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</si>
  <si>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</si>
  <si>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</si>
  <si>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</si>
  <si>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</si>
  <si>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</si>
  <si>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</si>
  <si>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</si>
  <si>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</si>
  <si>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</si>
  <si>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</si>
  <si>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</si>
  <si>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</si>
  <si>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</si>
  <si>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</si>
  <si>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</si>
  <si>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</si>
  <si>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</si>
  <si>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</si>
  <si>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</si>
  <si>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</si>
  <si>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</si>
  <si>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</si>
  <si>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</si>
  <si>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</si>
  <si>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</si>
  <si>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</si>
  <si>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</si>
  <si>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</si>
  <si>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</si>
  <si>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</si>
  <si>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</si>
  <si>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</si>
  <si>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</si>
  <si>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</si>
  <si>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</si>
  <si>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</si>
  <si>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</si>
  <si>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</si>
  <si>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</si>
  <si>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</si>
  <si>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</si>
  <si>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</si>
  <si>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</si>
  <si>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</si>
  <si>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</si>
  <si>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</si>
  <si>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</si>
  <si>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</si>
  <si>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</si>
  <si>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</si>
  <si>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</si>
  <si>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</si>
  <si>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</si>
  <si>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</si>
  <si>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</si>
  <si>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</si>
  <si>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</si>
  <si>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</si>
  <si>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</si>
  <si>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</si>
  <si>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</si>
  <si>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</si>
  <si>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</si>
  <si>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</si>
  <si>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</si>
  <si>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</si>
  <si>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</si>
  <si>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</si>
  <si>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</si>
  <si>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</si>
  <si>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</si>
  <si>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</si>
  <si>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</si>
  <si>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</si>
  <si>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</si>
  <si>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</si>
  <si>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</si>
  <si>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</si>
  <si>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</si>
  <si>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</si>
  <si>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</si>
  <si>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</si>
  <si>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</si>
  <si>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</si>
  <si>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</si>
  <si>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</si>
  <si>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</si>
  <si>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</si>
  <si>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</si>
  <si>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</si>
  <si>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</si>
  <si>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</si>
  <si>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</si>
  <si>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</si>
  <si>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</si>
  <si>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</si>
  <si>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</si>
  <si>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</si>
  <si>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</si>
  <si>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</si>
  <si>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</si>
  <si>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</si>
  <si>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</si>
  <si>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</si>
  <si>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</si>
  <si>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</si>
  <si>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</si>
  <si>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</si>
  <si>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</si>
  <si>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</si>
  <si>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</si>
  <si>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</si>
  <si>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</si>
  <si>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</si>
  <si>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</si>
  <si>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</si>
  <si>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</si>
  <si>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</si>
  <si>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</si>
  <si>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</si>
  <si>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</si>
  <si>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</si>
  <si>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</si>
  <si>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</si>
  <si>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</si>
  <si>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</si>
  <si>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</si>
  <si>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</si>
  <si>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</si>
  <si>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</si>
  <si>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</si>
  <si>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</si>
  <si>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</si>
  <si>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</si>
  <si>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</si>
  <si>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</si>
  <si>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</si>
  <si>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</si>
  <si>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</si>
  <si>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</si>
  <si>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</si>
  <si>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</si>
  <si>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</si>
  <si>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</si>
  <si>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</si>
  <si>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</si>
  <si>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</si>
  <si>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</si>
  <si>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</si>
  <si>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</si>
  <si>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</si>
  <si>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</si>
  <si>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</si>
  <si>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</si>
  <si>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</si>
  <si>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</si>
  <si>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</si>
  <si>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</si>
  <si>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</si>
  <si>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</si>
  <si>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</si>
  <si>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</si>
  <si>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</si>
  <si>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</si>
  <si>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</si>
  <si>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</si>
  <si>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</si>
  <si>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</si>
  <si>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</si>
  <si>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</si>
  <si>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</si>
  <si>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</si>
  <si>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</si>
  <si>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</si>
  <si>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</si>
  <si>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</si>
  <si>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</si>
  <si>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</si>
  <si>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</si>
  <si>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</si>
  <si>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</si>
  <si>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</si>
  <si>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</si>
  <si>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</si>
  <si>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</si>
  <si>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</si>
  <si>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</si>
  <si>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</si>
  <si>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</si>
  <si>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</si>
  <si>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</si>
  <si>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</si>
  <si>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</si>
  <si>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</si>
  <si>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</si>
  <si>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</si>
  <si>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</si>
  <si>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</si>
  <si>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</si>
  <si>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</si>
  <si>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</si>
  <si>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</si>
  <si>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</si>
  <si>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</si>
  <si>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</si>
  <si>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</si>
  <si>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</si>
  <si>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</si>
  <si>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</si>
  <si>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</si>
  <si>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</si>
  <si>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</si>
  <si>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</si>
  <si>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</si>
  <si>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</si>
  <si>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</si>
  <si>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</si>
  <si>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</si>
  <si>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</si>
  <si>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</si>
  <si>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</si>
  <si>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</si>
  <si>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</si>
  <si>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</si>
  <si>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</si>
  <si>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</si>
  <si>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</si>
  <si>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</si>
  <si>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</si>
  <si>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</si>
  <si>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</si>
  <si>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</si>
  <si>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</si>
  <si>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</si>
  <si>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</si>
  <si>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</si>
  <si>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</si>
  <si>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</si>
  <si>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</si>
  <si>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</si>
  <si>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</si>
  <si>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</si>
  <si>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</si>
  <si>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</si>
  <si>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</si>
  <si>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</si>
  <si>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</si>
  <si>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</si>
  <si>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</si>
  <si>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</si>
  <si>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</si>
  <si>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</si>
  <si>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</si>
  <si>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</si>
  <si>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</si>
  <si>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</si>
  <si>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</si>
  <si>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</si>
  <si>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</si>
  <si>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</si>
  <si>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</si>
  <si>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</si>
  <si>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</si>
  <si>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</si>
  <si>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</si>
  <si>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</si>
  <si>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</si>
  <si>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</si>
  <si>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</si>
  <si>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</si>
  <si>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</si>
  <si>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</si>
  <si>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</si>
  <si>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</si>
  <si>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</si>
  <si>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</si>
  <si>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</si>
  <si>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</si>
  <si>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</si>
  <si>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</si>
  <si>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</si>
  <si>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</si>
  <si>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</si>
  <si>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</si>
  <si>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</si>
  <si>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</si>
  <si>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</si>
  <si>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</si>
  <si>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</si>
  <si>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</si>
  <si>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</si>
  <si>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</si>
  <si>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</si>
  <si>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</si>
  <si>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</si>
  <si>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</si>
  <si>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</si>
  <si>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</si>
  <si>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</si>
  <si>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</si>
  <si>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</si>
  <si>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</si>
  <si>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</si>
  <si>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</si>
  <si>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</si>
  <si>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</si>
  <si>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</si>
  <si>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</si>
  <si>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</si>
  <si>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</si>
  <si>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</si>
  <si>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</si>
  <si>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</si>
  <si>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</si>
  <si>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</si>
  <si>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</si>
  <si>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</si>
  <si>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</si>
  <si>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</si>
  <si>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</si>
  <si>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</si>
  <si>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</si>
  <si>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</si>
  <si>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</si>
  <si>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</si>
  <si>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</si>
  <si>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</si>
  <si>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</si>
  <si>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</si>
  <si>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</si>
  <si>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</si>
  <si>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</si>
  <si>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</si>
  <si>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</si>
  <si>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</si>
  <si>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</si>
  <si>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</si>
  <si>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</si>
  <si>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</si>
  <si>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</si>
  <si>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</si>
  <si>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</si>
  <si>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</si>
  <si>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</si>
  <si>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</si>
  <si>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</si>
  <si>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</si>
  <si>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</si>
  <si>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</si>
  <si>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</si>
  <si>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</si>
  <si>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</si>
  <si>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</si>
  <si>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</si>
  <si>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</si>
  <si>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</si>
  <si>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</si>
  <si>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</si>
  <si>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</si>
  <si>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</si>
  <si>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</si>
  <si>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</si>
  <si>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</si>
  <si>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</si>
  <si>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</si>
  <si>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</si>
  <si>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</si>
  <si>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</si>
  <si>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</si>
  <si>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</si>
  <si>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</si>
  <si>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</si>
  <si>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</si>
  <si>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</si>
  <si>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</si>
  <si>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</si>
  <si>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</si>
  <si>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</si>
  <si>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</si>
  <si>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</si>
  <si>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</si>
  <si>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</si>
  <si>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</si>
  <si>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</si>
  <si>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</si>
  <si>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</si>
  <si>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</si>
  <si>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</si>
  <si>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</si>
  <si>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</si>
  <si>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</si>
  <si>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</si>
  <si>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</si>
  <si>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</si>
  <si>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</si>
  <si>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</si>
  <si>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</si>
  <si>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</si>
  <si>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</si>
  <si>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</si>
  <si>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</si>
  <si>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</si>
  <si>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</si>
  <si>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</si>
  <si>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</si>
  <si>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</si>
  <si>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</si>
  <si>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</si>
  <si>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</si>
  <si>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</si>
  <si>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</si>
  <si>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</si>
  <si>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</si>
  <si>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</si>
  <si>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</si>
  <si>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</si>
  <si>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</si>
  <si>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</si>
  <si>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</si>
  <si>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</si>
  <si>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</si>
  <si>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</si>
  <si>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</si>
  <si>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</si>
  <si>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</si>
  <si>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</si>
  <si>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</si>
  <si>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</si>
  <si>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</si>
  <si>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</si>
  <si>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</si>
  <si>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</si>
  <si>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</si>
  <si>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</si>
  <si>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</si>
  <si>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</si>
  <si>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</si>
  <si>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</si>
  <si>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</si>
  <si>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</si>
  <si>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</si>
  <si>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</si>
  <si>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</si>
  <si>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</si>
  <si>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</si>
  <si>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</si>
  <si>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</si>
  <si>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</si>
  <si>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</si>
  <si>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</si>
  <si>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</si>
  <si>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</si>
  <si>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</si>
  <si>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</si>
  <si>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</si>
  <si>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</si>
  <si>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</si>
  <si>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</si>
  <si>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</si>
  <si>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</si>
  <si>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</si>
  <si>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</si>
  <si>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</si>
  <si>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</si>
  <si>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</si>
  <si>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</si>
  <si>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</si>
  <si>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</si>
  <si>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</si>
  <si>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</si>
  <si>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</si>
  <si>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</si>
  <si>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</si>
  <si>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</si>
  <si>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</si>
  <si>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</si>
  <si>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</si>
  <si>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</si>
  <si>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</si>
  <si>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</si>
  <si>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</si>
  <si>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 xml:space="preserve">ETA 35 mins </t>
  </si>
  <si>
    <t>ABDB083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</si>
</sst>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 totalsRowShown="0" headerRowDxfId="48" dataDxfId="47" headerRowBorderDxfId="45" tableBorderDxfId="46" totalsRowBorderDxfId="44">
  <autoFilter ref="A1:L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272.5000859953725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4.2412384260387626E-2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45935.448511921299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45935.448511921299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45935.448511921299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45935.448511921299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45935.448511921299</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45935.448511921299</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45935.448511921299</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45935.448511921299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45935.448511921299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45935.448511921299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45935.448511921299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45935.448511921299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45935.448511921299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45935.448511921299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45935.448511921299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45935.448511921299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45935.448511921299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45935.448511921299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45935.448511921299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45935.448511921299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45935.448511921299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45935.448511921299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45935.448511921299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45935.448511921299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45935.448511921299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45935.448511921299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45935.448511921299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45935.448511921299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45935.448511921299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243.79672951388784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128.72142858796724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110.44867395833717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7.9923958335712086E-2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45935.448511921299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45935.448511921299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45935.448511921299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45935.448511921299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45935.448511921299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45935.448511921299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45935.448511921299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1"/>
      <c r="E14" s="131"/>
      <c r="F14" s="132"/>
      <c r="G14" s="133">
        <f ca="1">IFERROR(NOW()-F14,"-")</f>
        <v>45935.448511921299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45935.448511921299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45935.448511921299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45935.448511921299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45935.448511921299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45935.448511921299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45935.448511921299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45935.448511921299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45935.448511921299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45935.448511921299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45935.448511921299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45935.448511921299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45935.448511921299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45935.448511921299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45935.448511921299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45935.448511921299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45935.448511921299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45935.448511921299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45935.448511921299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45935.448511921299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45935.448511921299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45935.448511921299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45935.448511921299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45935.448511921299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45935.448511921299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45935.448511921299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45935.448511921299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45935.448511921299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45935.448511921299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45935.448511921299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45935.448511921299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45935.448511921299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45935.448511921299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45935.448511921299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45935.448511921299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45935.448511921299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45935.448511921299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45935.448511921299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45935.448511921299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45935.448511921299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45935.448511921299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45935.448511921299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45935.448511921299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45935.448511921299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45935.448511921299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45935.448511921299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45935.448511921299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45935.448511921299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45935.448511921299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45935.448511921299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45935.448511921299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45935.448511921299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45935.448511921299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45935.448511921299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45935.448511921299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45935.448511921299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45935.448511921299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45935.448511921299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45935.448511921299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45935.448511921299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45935.448511921299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45935.448511921299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45935.448511921299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45935.448511921299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45935.448511921299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45935.448511921299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45935.448511921299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45935.448511921299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45935.448511921299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45935.448511921299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45935.448511921299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45935.448511921299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45935.448511921299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45935.448511921299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45935.448511921299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45935.448511921299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45935.448511921299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45935.448511921299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45935.448511921299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45935.448511921299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45935.448511921299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45935.448511921299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45935.448511921299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45935.448511921299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45935.448511921299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45935.448511921299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45935.448511921299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45935.448511921299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45935.448511921299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45935.448511921299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45935.448511921299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45935.448511921299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45935.448511921299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45935.448511921299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45935.448511921299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45935.448511921299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45935.448511921299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45935.448511921299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45935.448511921299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45935.448511921299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45935.448511921299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45935.448511921299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45935.448511921299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45935.448511921299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45935.448511921299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45935.448511921299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45935.448511921299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45935.448511921299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45935.448511921299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45935.448511921299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45935.448511921299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45935.448511921299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45935.448511921299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45935.448511921299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45935.448511921299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45935.448511921299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45935.448511921299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45935.448511921299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45935.448511921299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45935.448511921299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45935.448511921299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45935.448511921299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45935.448511921299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45935.448511921299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45935.448511921299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45935.448511921299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45935.448511921299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45935.448511921299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45935.448511921299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45935.448511921299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45935.448511921299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45935.448511921299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45935.448511921299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45935.448511921299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45935.448511921299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45935.448511921299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45935.448511921299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45935.448511921299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45935.448511921299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45935.448511921299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45935.448511921299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45935.448511921299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45935.448511921299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45935.448511921299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45935.448511921299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45935.448511921299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45935.448511921299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45935.448511921299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45935.448511921299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45935.448511921299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45935.448511921299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45935.448511921299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45935.448511921299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45935.448511921299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45935.448511921299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45935.448511921299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45935.448511921299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45935.448511921299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45935.448511921299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45935.448511921299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45935.448511921299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45935.448511921299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45935.448511921299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45935.448511921299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45935.448511921299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45935.448511921299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45935.448511921299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45935.448511921299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45935.448511921299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45935.448511921299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45935.448511921299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45935.448511921299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45935.448511921299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45935.448511921299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45935.448511921299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45935.448511921299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45935.448511921299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45935.448511921299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45935.448511921299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45935.448511921299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45935.448511921299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45935.448511921299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45935.448511921299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45935.448511921299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45935.448511921299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45935.448511921299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45935.448511921299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45935.448511921299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45935.448511921299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45935.448511921299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45935.448511921299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45935.448511921299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45935.448511921299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45935.448511921299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45935.448511921299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45935.448511921299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45935.448511921299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45935.448511921299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45935.448511921299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45935.448511921299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45935.448511921299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45935.448511921299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45935.448511921299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45935.448511921299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45935.448511921299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45935.448511921299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45935.448511921299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45935.448511921299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45935.448511921299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45935.448511921299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45935.448511921299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45935.448511921299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45935.448511921299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45935.448511921299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45935.448511921299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45935.448511921299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45935.448511921299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45935.448511921299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45935.448511921299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45935.448511921299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45935.448511921299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45935.448511921299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45935.448511921299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45935.448511921299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45935.448511921299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45935.448511921299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45935.448511921299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45935.448511921299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45935.448511921299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45935.448511921299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45935.448511921299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45935.448511921299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45935.448511921299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45935.448511921299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45935.448511921299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45935.448511921299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45935.448511921299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45935.448511921299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45935.448511921299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45935.448511921299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45935.448511921299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45935.448511921299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45935.448511921299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45935.448511921299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45935.448511921299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45935.448511921299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45935.448511921299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45935.448511921299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45935.448511921299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45935.448511921299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45935.448511921299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45935.448511921299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45935.448511921299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45935.448511921299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45935.448511921299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45935.448511921299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45935.448511921299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45935.448511921299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45935.448511921299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45935.448511921299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45935.448511921299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45935.448511921299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45935.448511921299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45935.448511921299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45935.448511921299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45935.448511921299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45935.448511921299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45935.448511921299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45935.448511921299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45935.448511921299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45935.448511921299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45935.448511921299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45935.448511921299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45935.448511921299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45935.448511921299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45935.448511921299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45935.448511921299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45935.448511921299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45935.448511921299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45935.448511921299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45935.448511921299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45935.448511921299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45935.448511921299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45935.448511921299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7.4044328706804663E-2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45935.448511921299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45935.448511921299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45935.448511921299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45935.448511921299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45935.448511921299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45935.448511921299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45935.448511921299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45935.448511921299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45935.448511921299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45935.448511921299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45935.448511921299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45935.448511921299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45935.448511921299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45935.448511921299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45935.448511921299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45935.448511921299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45935.448511921299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45935.448511921299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45935.448511921299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45935.448511921299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45935.448511921299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45935.448511921299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45935.448511921299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45935.448511921299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45935.448511921299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45935.448511921299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45935.448511921299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45935.448511921299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45935.448511921299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45935.448511921299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45935.448511921299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45935.448511921299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45935.448511921299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45935.448511921299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45935.448511921299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45935.448511921299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45935.448511921299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45935.448511921299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45935.448511921299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45935.448511921299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45935.448511921299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45935.448511921299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45935.448511921299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45935.448511921299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45935.448511921299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45935.448511921299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45935.448511921299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45935.448511921299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45935.448511921299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45935.448511921299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45935.448511921299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45935.448511921299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45935.448511921299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45935.448511921299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45935.448511921299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45935.448511921299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45935.448511921299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45935.448511921299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45935.448511921299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45935.448511921299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45935.448511921299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45935.448511921299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45935.448511921299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45935.448511921299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45935.448511921299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45935.448511921299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45935.448511921299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45935.448511921299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45935.448511921299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45935.448511921299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45935.448511921299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45935.448511921299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45935.448511921299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45935.448511921299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45935.448511921299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45935.448511921299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45935.448511921299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45935.448511921299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45935.448511921299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45935.448511921299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45935.448511921299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45935.448511921299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45935.448511921299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45935.448511921299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45935.448511921299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45935.448511921299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45935.448511921299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45935.448511921299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45935.448511921299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45935.448511921299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45935.448511921299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45935.448511921299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45935.448511921299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45935.448511921299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45935.448511921299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45935.448511921299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45935.448511921299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45935.448511921299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45935.448511921299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45935.448511921299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45935.448511921299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45935.448511921299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45935.448511921299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45935.448511921299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45935.448511921299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45935.448511921299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45935.448511921299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45935.448511921299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45935.448511921299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45935.448511921299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45935.448511921299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45935.448511921299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45935.448511921299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45935.448511921299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45935.448511921299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45935.448511921299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45935.448511921299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45935.448511921299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45935.448511921299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45935.448511921299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45935.448511921299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45935.448511921299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45935.448511921299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45935.448511921299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45935.448511921299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45935.448511921299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45935.448511921299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45935.448511921299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45935.448511921299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45935.448511921299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45935.448511921299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45935.448511921299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45935.448511921299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45935.448511921299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45935.448511921299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45935.448511921299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45935.448511921299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45935.448511921299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45935.448511921299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45935.448511921299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45935.448511921299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45935.448511921299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45935.448511921299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45935.448511921299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45935.448511921299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45935.448511921299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45935.448511921299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45935.448511921299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45935.448511921299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45935.448511921299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45935.448511921299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45935.448511921299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45935.448511921299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45935.448511921299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45935.448511921299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45935.448511921299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45935.448511921299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45935.448511921299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45935.448511921299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45935.448511921299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45935.448511921299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45935.448511921299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45935.448511921299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45935.448511921299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45935.448511921299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45935.448511921299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45935.448511921299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45935.448511921299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45935.448511921299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45935.448511921299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45935.448511921299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45935.448511921299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45935.448511921299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45935.448511921299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45935.448511921299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45935.448511921299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45935.448511921299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45935.448511921299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45935.448511921299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45935.448511921299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45935.448511921299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45935.448511921299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45935.448511921299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45935.448511921299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45935.448511921299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45935.448511921299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45935.448511921299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45935.448511921299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45935.448511921299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45935.448511921299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45935.448511921299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45935.448511921299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45935.448511921299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45935.448511921299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45935.448511921299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45935.448511921299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45935.448511921299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45935.448511921299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45935.448511921299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45935.448511921299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45935.448511921299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45935.448511921299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45935.448511921299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45935.448511921299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45935.448511921299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45935.448511921299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45935.448511921299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45935.448511921299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45935.448511921299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45935.448511921299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45935.448511921299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45935.448511921299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45935.448511921299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45935.448511921299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45935.448511921299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45935.448511921299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45935.448511921299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45935.448511921299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45935.448511921299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45935.448511921299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45935.448511921299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45935.448511921299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45935.448511921299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45935.448511921299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45935.448511921299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45935.448511921299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45935.448511921299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45935.448511921299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45935.448511921299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45935.448511921299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45935.448511921299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45935.448511921299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45935.448511921299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45935.448511921299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45935.448511921299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45935.448511921299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45935.448511921299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45935.448511921299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45935.448511921299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45935.448511921299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45935.448511921299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45935.448511921299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45935.448511921299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45935.448511921299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45935.448511921299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45935.448511921299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45935.448511921299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45935.448511921299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45935.448511921299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45935.448511921299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45935.448511921299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45935.448511921299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45935.448511921299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45935.448511921299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45935.448511921299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45935.448511921299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45935.448511921299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45935.448511921299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45935.448511921299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45935.448511921299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45935.448511921299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45935.448511921299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45935.448511921299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45935.448511921299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45935.448511921299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45935.448511921299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45935.448511921299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45935.448511921299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45935.448511921299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45935.448511921299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45935.448511921299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45935.448511921299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45935.448511921299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45935.448511921299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45935.448511921299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45935.448511921299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45935.448511921299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45935.448511921299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45935.448511921299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45935.448511921299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45935.448511921299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45935.448511921299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45935.448511921299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45935.448511921299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45935.448511921299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45935.448511921299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45935.448511921299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45935.448511921299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45935.448511921299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45935.448511921299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45935.448511921299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45935.448511921299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45935.448511921299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45935.448511921299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45935.448511921299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45935.448511921299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45935.448511921299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45935.448511921299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45935.448511921299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45935.448511921299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45935.448511921299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45935.448511921299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45935.448511921299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45935.448511921299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45935.448511921299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45935.448511921299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45935.448511921299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45935.448511921299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45935.448511921299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45935.448511921299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45935.448511921299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45935.448511921299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45935.448511921299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45935.448511921299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45935.448511921299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45935.448511921299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45935.448511921299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45935.448511921299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45935.448511921299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45935.448511921299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45935.448511921299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45935.448511921299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45935.448511921299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45935.448511921299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45935.448511921299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45935.448511921299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45935.448511921299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45935.448511921299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45935.448511921299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45935.448511921299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45935.448511921299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45935.448511921299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45935.448511921299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45935.448511921299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45935.448511921299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45935.448511921299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45935.448511921299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45935.448511921299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45935.448511921299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45935.448511921299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45935.448511921299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45935.448511921299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45935.448511921299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45935.448511921299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45935.448511921299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45935.448511921299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45935.448511921299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45935.448511921299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45935.448511921299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45935.448511921299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45935.448511921299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45935.448511921299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45935.448511921299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45935.448511921299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45935.448511921299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45935.448511921299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45935.448511921299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45935.448511921299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45935.448511921299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45935.448511921299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45935.448511921299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45935.448511921299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45935.448511921299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45935.448511921299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45935.448511921299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45935.448511921299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45935.448511921299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45935.448511921299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45935.448511921299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45935.448511921299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45935.448511921299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45935.448511921299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45935.448511921299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45935.448511921299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45935.448511921299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45935.448511921299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45935.448511921299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45935.448511921299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45935.448511921299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45935.448511921299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45935.448511921299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45935.448511921299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45935.448511921299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45935.448511921299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45935.448511921299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45935.448511921299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45935.448511921299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45935.448511921299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45935.448511921299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45935.448511921299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45935.448511921299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45935.448511921299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45935.448511921299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45935.448511921299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45935.448511921299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45935.448511921299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45935.448511921299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45935.448511921299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45935.448511921299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45935.448511921299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45935.448511921299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45935.448511921299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45935.448511921299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45935.448511921299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45935.448511921299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45935.448511921299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45935.448511921299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45935.448511921299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45935.448511921299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45935.448511921299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45935.448511921299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45935.448511921299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45935.448511921299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45935.448511921299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45935.448511921299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45935.448511921299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45935.448511921299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45935.448511921299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45935.448511921299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45935.448511921299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45935.448511921299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45935.448511921299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45935.448511921299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45935.448511921299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45935.448511921299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45935.448511921299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45935.448511921299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45935.448511921299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45935.448511921299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45935.448511921299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45935.448511921299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45935.448511921299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45935.448511921299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45935.448511921299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45935.448511921299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45935.448511921299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45935.448511921299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45935.448511921299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45935.448511921299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45935.448511921299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45935.448511921299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45935.448511921299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45935.448511921299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45935.448511921299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45935.448511921299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45935.448511921299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45935.448511921299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45935.448511921299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45935.448511921299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45935.448511921299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45935.448511921299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45935.448511921299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45935.448511921299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45935.448511921299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45935.448511921299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45935.448511921299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45935.448511921299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45935.448511921299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45935.448511921299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45935.448511921299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45935.448511921299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45935.448511921299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45935.448511921299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45935.448511921299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45935.448511921299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45935.448511921299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45935.448511921299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45935.448511921299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45935.448511921299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45935.448511921299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45935.448511921299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45935.448511921299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45935.448511921299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45935.448511921299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45935.448511921299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45935.448511921299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45935.448511921299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45935.448511921299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45935.448511921299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45935.448511921299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45935.448511921299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45935.448511921299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45935.448511921299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45935.448511921299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45935.448511921299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45935.448511921299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45935.448511921299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45935.448511921299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45935.448511921299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45935.448511921299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45935.448511921299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45935.448511921299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45935.448511921299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45935.448511921299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45935.448511921299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45935.448511921299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45935.448511921299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45935.448511921299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45935.448511921299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45935.448511921299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45935.448511921299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45935.448511921299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45935.448511921299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45935.448511921299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45935.448511921299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45935.448511921299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45935.448511921299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45935.448511921299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45935.448511921299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45935.448511921299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45935.448511921299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45935.448511921299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45935.448511921299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45935.448511921299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45935.448511921299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45935.448511921299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45935.448511921299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45935.448511921299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45935.448511921299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45935.448511921299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45935.448511921299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45935.448511921299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45935.448511921299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45935.448511921299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45935.448511921299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45935.448511921299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45935.448511921299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45935.448511921299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45935.448511921299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45935.448511921299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45935.448511921299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45935.448511921299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45935.448511921299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45935.448511921299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45935.448511921299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45935.448511921299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45935.448511921299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45935.448511921299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45935.448511921299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45935.448511921299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45935.448511921299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45935.448511921299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45935.448511921299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45935.448511921299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45935.448511921299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45935.448511921299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45935.448511921299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45935.448511921299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45935.448511921299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45935.448511921299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45935.448511921299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45935.448511921299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45935.448511921299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45935.448511921299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45935.448511921299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45935.448511921299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45935.448511921299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45935.448511921299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45935.448511921299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45935.448511921299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45935.448511921299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45935.448511921299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45935.448511921299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45935.448511921299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45935.448511921299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45935.448511921299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45935.448511921299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45935.448511921299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45935.448511921299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45935.448511921299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45935.448511921299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45935.448511921299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45935.448511921299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45935.448511921299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45935.448511921299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45935.448511921299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45935.448511921299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45935.448511921299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45935.448511921299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45935.448511921299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45935.448511921299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45935.448511921299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45935.448511921299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45935.448511921299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45935.448511921299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45935.448511921299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45935.448511921299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45935.448511921299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45935.448511921299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45935.448511921299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45935.448511921299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45935.448511921299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45935.448511921299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45935.448511921299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45935.448511921299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45935.448511921299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45935.448511921299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45935.448511921299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45935.448511921299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45935.448511921299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45935.448511921299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45935.448511921299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45935.448511921299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45935.448511921299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45935.448511921299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45935.448511921299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45935.448511921299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45935.448511921299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45935.448511921299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45935.448511921299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45935.448511921299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45935.448511921299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45935.448511921299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45935.448511921299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45935.448511921299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45935.448511921299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45935.448511921299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45935.448511921299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45935.448511921299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45935.448511921299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45935.448511921299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45935.448511921299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45935.448511921299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45935.448511921299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45935.448511921299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45935.448511921299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45935.448511921299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45935.448511921299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45935.448511921299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45935.448511921299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45935.448511921299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45935.448511921299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45935.448511921299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45935.448511921299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45935.448511921299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45935.448511921299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45935.448511921299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45935.448511921299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45935.448511921299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45935.448511921299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45935.448511921299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45935.448511921299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45935.448511921299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45935.448511921299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45935.448511921299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45935.448511921299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45935.448511921299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45935.448511921299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45935.448511921299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45935.448511921299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45935.448511921299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45935.448511921299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45935.448511921299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45935.448511921299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45935.448511921299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45935.448511921299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45935.448511921299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45935.448511921299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45935.448511921299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45935.448511921299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45935.448511921299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45935.448511921299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45935.448511921299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45935.448511921299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45935.448511921299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45935.448511921299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45935.448511921299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45935.448511921299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45935.448511921299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45935.448511921299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45935.448511921299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45935.448511921299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45935.448511921299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45935.448511921299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45935.448511921299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45935.448511921299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45935.448511921299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45935.448511921299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45935.448511921299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45935.448511921299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45935.448511921299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45935.448511921299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45935.448511921299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45935.448511921299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45935.448511921299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45935.448511921299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45935.448511921299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45935.448511921299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45935.448511921299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45935.448511921299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45935.448511921299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45935.448511921299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45935.448511921299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45935.448511921299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45935.448511921299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45935.448511921299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45935.448511921299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45935.448511921299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45935.448511921299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45935.448511921299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45935.448511921299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45935.448511921299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45935.448511921299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45935.448511921299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45935.448511921299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45935.448511921299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45935.448511921299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45935.448511921299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45935.448511921299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45935.448511921299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45935.448511921299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45935.448511921299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45935.448511921299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45935.448511921299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45935.448511921299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45935.448511921299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45935.448511921299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45935.448511921299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45935.448511921299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45935.448511921299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45935.448511921299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45935.448511921299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45935.448511921299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45935.448511921299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45935.448511921299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45935.448511921299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45935.448511921299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45935.448511921299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45935.448511921299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45935.448511921299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45935.448511921299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45935.448511921299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45935.448511921299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45935.448511921299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45935.448511921299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45935.448511921299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45935.448511921299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45935.448511921299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45935.448511921299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45935.448511921299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45935.448511921299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45935.448511921299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45935.448511921299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45935.448511921299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45935.448511921299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45935.448511921299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45935.448511921299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45935.448511921299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45935.448511921299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45935.448511921299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45935.448511921299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45935.448511921299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45935.448511921299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45935.448511921299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45935.448511921299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45935.448511921299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45935.448511921299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45935.448511921299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45935.448511921299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45935.448511921299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45935.448511921299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45935.448511921299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45935.448511921299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45935.448511921299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45935.448511921299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45935.448511921299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45935.448511921299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45935.448511921299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45935.448511921299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45935.448511921299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45935.448511921299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45935.448511921299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45935.448511921299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45935.448511921299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45935.448511921299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45935.448511921299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45935.448511921299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45935.448511921299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45935.448511921299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45935.448511921299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45935.448511921299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45935.448511921299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45935.448511921299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45935.448511921299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45935.448511921299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45935.448511921299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45935.448511921299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45935.448511921299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45935.448511921299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45935.448511921299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45935.448511921299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45935.448511921299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45935.448511921299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45935.448511921299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45935.448511921299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45935.448511921299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45935.448511921299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45935.448511921299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45935.448511921299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45935.448511921299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45935.448511921299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45935.448511921299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45935.448511921299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45935.448511921299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45935.448511921299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45935.448511921299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45935.448511921299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45935.448511921299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45935.448511921299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45935.448511921299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45935.448511921299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45935.448511921299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45935.448511921299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45935.448511921299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45935.448511921299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45935.448511921299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45935.448511921299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45935.448511921299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45935.448511921299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45935.448511921299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45935.448511921299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45935.448511921299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45935.448511921299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45935.448511921299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45935.448511921299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45935.448511921299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45935.448511921299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45935.448511921299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45935.448511921299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45935.448511921299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45935.448511921299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45935.448511921299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45935.448511921299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45935.448511921299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45935.448511921299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45935.448511921299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45935.448511921299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45935.448511921299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45935.448511921299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45935.448511921299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45935.448511921299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45935.448511921299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45935.448511921299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45935.448511921299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45935.448511921299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45935.448511921299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45935.448511921299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45935.448511921299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45935.448511921299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45935.448511921299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45935.448511921299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45935.448511921299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45935.448511921299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45935.448511921299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45935.448511921299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45935.448511921299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45935.448511921299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45935.448511921299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45935.448511921299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45935.448511921299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45935.448511921299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45935.448511921299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45935.448511921299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45935.448511921299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45935.448511921299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45935.448511921299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45935.448511921299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45935.448511921299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45935.448511921299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45935.448511921299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45935.448511921299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45935.448511921299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45935.448511921299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45935.448511921299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45935.448511921299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45935.448511921299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45935.448511921299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45935.448511921299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45935.448511921299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45935.448511921299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45935.448511921299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45935.448511921299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45935.448511921299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45935.448511921299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45935.448511921299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45935.448511921299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45935.448511921299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45935.448511921299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45935.448511921299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45935.448511921299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45935.448511921299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45935.448511921299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45935.448511921299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45935.448511921299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45935.448511921299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45935.448511921299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45935.448511921299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45935.448511921299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45935.448511921299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45935.448511921299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45935.448511921299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45935.448511921299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45935.448511921299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45935.448511921299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45935.448511921299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45935.448511921299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45935.448511921299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45935.448511921299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45935.448511921299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45935.448511921299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45935.448511921299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45935.448511921299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45935.448511921299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45935.448511921299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45935.448511921299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45935.448511921299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45935.448511921299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45935.448511921299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45935.448511921299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45935.448511921299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45935.448511921299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45935.448511921299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45935.448511921299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45935.448511921299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45935.448511921299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45935.448511921299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45935.448511921299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45935.448511921299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45935.448511921299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45935.448511921299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45935.448511921299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45935.448511921299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45935.448511921299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45935.448511921299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45935.448511921299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45935.448511921299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45935.448511921299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45935.448511921299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45935.448511921299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45935.448511921299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45935.448511921299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45935.448511921299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45935.448511921299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45935.448511921299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45935.448511921299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45935.448511921299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45935.448511921299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45935.448511921299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45935.448511921299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45935.448511921299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45935.448511921299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45935.448511921299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45935.448511921299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45935.448511921299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45935.448511921299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45935.448511921299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45935.448511921299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45935.448511921299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45935.448511921299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45935.448511921299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45935.448511921299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45935.448511921299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45935.448511921299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45935.448511921299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45935.448511921299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45935.448511921299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45935.448511921299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45935.448511921299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45935.448511921299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45935.448511921299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45935.448511921299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45935.448511921299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45935.448511921299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45935.448511921299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45935.448511921299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45935.448511921299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45935.448511921299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45935.448511921299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45935.448511921299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45935.448511921299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45935.448511921299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45935.448511921299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45935.448511921299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45935.448511921299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45935.448511921299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45935.448511921299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45935.448511921299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45935.448511921299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45935.448511921299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45935.448511921299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45935.448511921299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45935.448511921299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45935.448511921299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45935.448511921299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45935.448511921299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45935.448511921299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45935.448511921299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45935.448511921299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45935.448511921299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45935.448511921299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45935.448511921299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45935.448511921299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45935.448511921299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45935.448511921299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45935.448511921299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45935.448511921299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45935.448511921299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45935.448511921299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45935.448511921299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45935.448511921299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45935.448511921299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45935.448511921299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45935.448511921299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45935.448511921299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45935.448511921299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45935.448511921299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45935.448511921299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45935.448511921299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45935.448511921299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45935.448511921299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45935.448511921299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45935.448511921299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45935.448511921299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45935.448511921299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45935.448511921299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45935.448511921299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45935.448511921299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45935.448511921299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45935.448511921299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45935.448511921299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45935.448511921299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45935.448511921299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45935.448511921299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45935.448511921299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45935.448511921299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45935.448511921299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45935.448511921299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45935.448511921299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45935.448511921299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45935.448511921299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45935.448511921299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45935.448511921299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45935.448511921299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45935.448511921299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45935.448511921299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45935.448511921299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45935.448511921299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45935.448511921299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45935.448511921299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45935.448511921299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45935.448511921299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45935.448511921299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45935.448511921299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45935.448511921299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45935.448511921299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45935.448511921299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45935.448511921299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45935.448511921299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45935.448511921299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45935.448511921299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45935.448511921299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45935.448511921299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45935.448511921299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45935.448511921299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45935.448511921299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45935.448511921299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45935.448511921299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45935.448511921299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45935.448511921299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45935.448511921299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45935.448511921299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45935.448511921299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45935.448511921299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45935.448511921299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45935.448511921299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45935.448511921299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45935.448511921299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45935.448511921299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45935.448511921299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45935.448511921299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45935.448511921299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45935.448511921299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45935.448511921299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45935.448511921299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45935.448511921299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45935.448511921299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45935.448511921299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45935.448511921299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45935.448511921299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45935.448511921299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45935.448511921299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45935.448511921299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45935.448511921299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45935.448511921299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45935.448511921299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45935.448511921299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45935.448511921299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45935.448511921299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45935.448511921299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45935.448511921299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45935.448511921299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45935.448511921299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45935.448511921299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45935.448511921299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45935.448511921299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45935.448511921299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45935.448511921299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45935.448511921299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45935.448511921299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45935.448511921299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45935.448511921299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45935.448511921299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45935.448511921299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45935.448511921299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45935.448511921299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45935.448511921299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45935.448511921299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45935.448511921299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45935.448511921299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45935.448511921299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45935.448511921299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45935.448511921299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45935.448511921299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45935.448511921299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45935.448511921299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45935.448511921299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45935.448511921299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45935.448511921299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45935.448511921299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45935.448511921299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45935.448511921299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45935.448511921299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45935.448511921299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45935.448511921299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45935.448511921299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45935.448511921299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45935.448511921299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45935.448511921299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45935.448511921299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45935.448511921299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45935.448511921299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45935.448511921299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45935.448511921299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45935.448511921299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45935.448511921299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45935.448511921299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45935.448511921299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45935.448511921299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45935.448511921299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45935.448511921299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45935.448511921299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45935.448511921299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45935.448511921299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45935.448511921299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45935.448511921299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45935.448511921299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45935.448511921299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45935.448511921299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45935.448511921299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45935.448511921299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45935.448511921299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45935.448511921299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45935.448511921299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45935.448511921299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45935.448511921299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45935.448511921299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45935.448511921299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45935.448511921299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45935.448511921299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45935.448511921299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45935.448511921299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45935.448511921299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45935.448511921299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45935.448511921299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45935.448511921299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45935.448511921299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45935.448511921299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45935.448511921299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45935.448511921299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45935.448511921299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45935.448511921299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45935.448511921299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45935.448511921299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45935.448511921299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45935.448511921299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45935.448511921299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45935.448511921299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45935.448511921299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45935.448511921299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45935.448511921299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45935.448511921299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45935.448511921299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45935.448511921299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45935.448511921299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45935.448511921299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45935.448511921299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45935.448511921299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45935.448511921299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45935.448511921299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45935.448511921299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45935.448511921299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45935.448511921299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45935.448511921299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45935.448511921299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45935.448511921299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45935.448511921299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45935.448511921299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45935.448511921299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45935.448511921299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45935.448511921299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45935.448511921299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45935.448511921299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45935.448511921299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45935.448511921299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45935.448511921299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45935.448511921299</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231.96779432870244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4.558234143521986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0.45319942129572155</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0.29156747685192386</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28306</v>
      </c>
      <c r="E6" s="112" t="s">
        <v>38964</v>
      </c>
      <c r="F6" s="113">
        <v>45935.389247685183</v>
      </c>
      <c r="G6" s="114">
        <f ca="1">IFERROR(NOW()-F6,"")</f>
        <v>5.9264236115268432E-2</v>
      </c>
      <c r="H6" s="113">
        <v>45935.381921296299</v>
      </c>
      <c r="I6" s="110" t="str">
        <f>IFERROR(VLOOKUP(D6,DB!A:F,6,0),"")</f>
        <v>SCECO</v>
      </c>
      <c r="J6" s="110" t="str">
        <f>IFERROR(VLOOKUP(D6,DB!A:G,7,0),"")</f>
        <v>Dead</v>
      </c>
      <c r="K6" s="115" t="s">
        <v>39068</v>
      </c>
      <c r="L6" s="107" t="str">
        <f>IFERROR(VLOOKUP(D6,DB!A:I,9,0),"")</f>
        <v>Latis</v>
      </c>
    </row>
    <row r="7" spans="1:16" ht="15" customHeight="1">
      <c r="A7" s="110"/>
      <c r="B7" s="110" t="str">
        <f>IFERROR(VLOOKUP(D7,DB!A:K,11,0),"")</f>
        <v/>
      </c>
      <c r="C7" s="111"/>
      <c r="D7" s="107"/>
      <c r="E7" s="112"/>
      <c r="F7" s="113"/>
      <c r="G7" s="114">
        <f ca="1">IFERROR(NOW()-F7,"")</f>
        <v>45935.448511921299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45935.448511921299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45935.448511921299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45935.448511921299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45935.448511921299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45935.448511921299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45935.448511921299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45935.448511921299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45935.448511921299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45935.448511921299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45935.448511921299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45935.448511921299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45935.448511921299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45935.448511921299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45935.448511574075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45935.448511574075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45935.448511689814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45935.448511689814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45935.448511921299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45935.448511921299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45935.448511921299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45935.448511921299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45935.448511921299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45935.448511921299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45935.448511921299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45935.448511921299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45935.448511921299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45935.448511921299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45935.448511921299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45935.448511921299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45935.448511921299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45935.448511921299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45935.448511921299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45935.448511921299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45935.448511921299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45935.448511921299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45935.448511921299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45935.448511921299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45935.448511921299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45935.448511921299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45935.448511921299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45935.448511921299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45935.448511921299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45935.448511921299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45935.448511921299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45935.448511921299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45935.448511921299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45935.448511921299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45935.448511921299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45935.448511921299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45935.448511921299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45935.448511921299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45935.448511921299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45935.448511921299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45935.448511921299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45935.448511921299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45935.448511921299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45935.448511921299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45935.448511921299</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43.616451736110321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9.2596346064819954</v>
      </c>
      <c r="H3" s="38">
        <v>45926.158159722225</v>
      </c>
      <c r="I3" s="37" t="str">
        <f>IFERROR(VLOOKUP(D3,DB!A:F,6,0),"")</f>
        <v>SCECO</v>
      </c>
      <c r="J3" s="37" t="str">
        <f>IFERROR(VLOOKUP(D3,DB!A:G,7,0),"")</f>
        <v>Good</v>
      </c>
      <c r="K3" s="37" t="s">
        <v>39072</v>
      </c>
      <c r="L3" s="37" t="str">
        <f>IFERROR(VLOOKUP(D3,DB!A:I,9,0),"")</f>
        <v>Latis</v>
      </c>
      <c r="M3" s="136"/>
    </row>
    <row r="4" spans="1:13" ht="15.75">
      <c r="A4" s="37"/>
      <c r="B4" s="37" t="str">
        <f>IFERROR(VLOOKUP(D4,DB!A:K,11,0),"")</f>
        <v/>
      </c>
      <c r="C4" s="37"/>
      <c r="D4" s="140"/>
      <c r="E4" s="37"/>
      <c r="F4" s="38"/>
      <c r="G4" s="39">
        <f ca="1">IFERROR(NOW()-F4,"-")</f>
        <v>45935.448511921299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45935.448511921299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45935.448511921299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45935.448511921299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45935.448511921299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45935.448511921299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45935.448511921299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45935.448511921299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45935.448511921299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45935.448511921299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45935.448511921299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45935.448511921299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45935.448511921299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45935.448511921299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45935.448511921299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45935.448511921299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45935.448511921299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45935.448511921299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45935.448511921299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45935.448511921299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45935.448511921299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45935.448511921299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45935.448511921299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45935.448511921299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45935.448511921299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45935.448511921299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45935.448511921299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45935.448511921299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45935.448511921299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45935.448511921299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45935.448511921299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45935.448511921299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45935.448511921299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45935.448511921299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45935.448511921299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45935.448511921299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45935.448511921299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45935.448511921299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45935.448511921299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45935.448511921299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45935.448511921299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45935.448511921299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45935.448511921299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45935.448511921299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45935.448511921299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45935.448511921299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45935.448511921299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45935.448511921299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45935.448511921299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45935.448511921299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45935.448511921299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45935.448511921299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45935.448511921299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45935.448511921299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45935.448511921299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45935.448511921299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45935.448511921299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45935.448511921299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45935.448511921299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45935.448511921299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45935.448511921299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45935.448511921299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45935.448511921299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45935.448511921299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45935.448511921299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45935.448511921299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45935.448511921299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45935.448511921299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45935.448511921299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45935.448511921299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45935.448511921299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45935.448511921299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45935.448511921299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45935.448511921299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45935.448511921299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45935.448511921299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45935.448511921299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45935.448511921299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45935.448511921299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45935.448511921299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45935.448511921299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45935.448511921299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45935.448511921299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45935.448511921299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45935.448511921299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45935.448511921299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45935.448511921299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45935.448511921299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45935.448511921299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45935.448511921299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45935.448511921299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45935.448511921299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45935.448511921299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45935.448511921299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45935.448511921299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45935.448511921299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45935.448511921299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45935.448511921299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45935.448511921299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45935.448511921299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45935.448511921299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45935.448511921299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45935.448511921299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45935.448511921299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45935.448511921299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45935.448511921299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45935.448511921299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45935.448511921299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45935.448511921299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45935.448511921299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45935.448511921299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45935.448511921299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45935.448511921299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45935.448511921299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45935.448511921299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45935.448511921299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45935.448511921299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45935.448511921299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45935.448511921299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45935.448511921299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45935.448511921299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45935.448511921299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45935.448511921299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45935.448511921299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45935.448511921299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45935.448511921299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45935.448511921299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45935.448511921299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45935.448511921299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45935.448511921299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45935.448511921299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45935.448511921299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45935.448511921299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45935.448511921299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45935.448511921299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45935.448511921299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45935.448511921299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45935.448511921299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45935.448511921299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45935.448511921299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45935.448511921299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45935.448511921299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45935.448511921299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45935.448511921299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45935.448511921299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45935.448511921299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45935.448511921299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45935.448511921299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45935.448511921299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45935.448511921299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45935.448511921299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45935.448511921299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45935.448511921299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45935.448511921299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45935.448511921299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45935.448511921299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45935.448511921299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45935.448511921299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45935.448511921299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45935.448511921299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45935.448511921299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45935.448511921299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45935.448511921299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45935.448511921299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45935.448511921299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45935.448511921299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45935.448511921299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45935.448511921299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45935.448511921299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45935.448511921299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45935.448511921299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45935.448511921299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45935.448511921299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45935.448511921299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45935.448511921299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45935.448511921299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tabSelected="1" workbookViewId="0">
      <selection activeCell="D13" sqref="D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8.675664699076151</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20" t="s">
        <v>5398</v>
      </c>
      <c r="C3" s="137">
        <v>1</v>
      </c>
      <c r="D3" s="120" t="s">
        <v>32861</v>
      </c>
      <c r="E3" s="137" t="s">
        <v>39074</v>
      </c>
      <c r="F3" s="138">
        <v>45933.880972222221</v>
      </c>
      <c r="G3" s="89">
        <f ca="1">IFERROR(NOW()-F3,"-")</f>
        <v>1.5675396990773152</v>
      </c>
      <c r="H3" s="139">
        <v>45929.455266203702</v>
      </c>
      <c r="I3" s="120" t="str">
        <f>IFERROR(VLOOKUP(D3,DB!A:F,6,0),"")</f>
        <v>SCECO</v>
      </c>
      <c r="J3" s="120" t="str">
        <f>IFERROR(VLOOKUP(D3,DB!A:G,7,0),"")</f>
        <v>In progress</v>
      </c>
      <c r="K3" s="137" t="s">
        <v>39075</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20" t="str">
        <f>IFERROR(VLOOKUP(D4,DB!A:K,11,0),"")</f>
        <v>R6</v>
      </c>
      <c r="C4" s="137">
        <v>1</v>
      </c>
      <c r="D4" s="120" t="s">
        <v>33684</v>
      </c>
      <c r="E4" s="137" t="s">
        <v>38964</v>
      </c>
      <c r="F4" s="139">
        <v>45933.705324074072</v>
      </c>
      <c r="G4" s="89">
        <f ca="1">IFERROR(NOW()-F4,"-")</f>
        <v>1.743187847227091</v>
      </c>
      <c r="H4" s="139">
        <v>45933.228229166663</v>
      </c>
      <c r="I4" s="120" t="str">
        <f>IFERROR(VLOOKUP(D4,DB!A:F,6,0),"")</f>
        <v>SCECO</v>
      </c>
      <c r="J4" s="120" t="str">
        <f>IFERROR(VLOOKUP(D4,DB!A:G,7,0),"")</f>
        <v>Weak</v>
      </c>
      <c r="K4" s="137" t="s">
        <v>39078</v>
      </c>
      <c r="L4" s="126" t="str">
        <f>IFERROR(VLOOKUP(D4,DB!A:I,9,0),"")</f>
        <v>Latis</v>
      </c>
    </row>
    <row r="5" spans="1:16383" ht="31.5" customHeight="1">
      <c r="A5" s="137" t="s">
        <v>39079</v>
      </c>
      <c r="B5" s="120" t="s">
        <v>5398</v>
      </c>
      <c r="C5" s="137">
        <v>1</v>
      </c>
      <c r="D5" s="120" t="s">
        <v>33408</v>
      </c>
      <c r="E5" s="137" t="s">
        <v>38964</v>
      </c>
      <c r="F5" s="138">
        <v>45934.942245370374</v>
      </c>
      <c r="G5" s="89">
        <f ca="1">IFERROR(NOW()-F5,"-")</f>
        <v>0.50626655092492001</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37">
        <v>2</v>
      </c>
      <c r="D6" s="120" t="s">
        <v>34039</v>
      </c>
      <c r="E6" s="137" t="s">
        <v>38964</v>
      </c>
      <c r="F6" s="139">
        <v>45935.431435185186</v>
      </c>
      <c r="G6" s="89">
        <f ca="1">IFERROR(NOW()-F6,"-")</f>
        <v>1.7076736112358049E-2</v>
      </c>
      <c r="H6" s="139">
        <v>45935.421168981484</v>
      </c>
      <c r="I6" s="120" t="str">
        <f>IFERROR(VLOOKUP(D6,DB!A:F,6,0),"")</f>
        <v>SCECO</v>
      </c>
      <c r="J6" s="120" t="str">
        <f>IFERROR(VLOOKUP(D6,DB!A:G,7,0),"")</f>
        <v>Dead</v>
      </c>
      <c r="K6" s="137" t="s">
        <v>39081</v>
      </c>
      <c r="L6" s="126" t="str">
        <f>IFERROR(VLOOKUP(D6,DB!A:I,9,0),"")</f>
        <v>Latis</v>
      </c>
      <c r="M6" s="137"/>
    </row>
    <row r="7" spans="1:16383" ht="31.5" customHeight="1">
      <c r="A7" s="121"/>
      <c r="B7" s="120" t="str">
        <f>IFERROR(VLOOKUP(D7,DB!A:K,11,0),"")</f>
        <v>R6</v>
      </c>
      <c r="C7" s="137">
        <v>1</v>
      </c>
      <c r="D7" s="120" t="s">
        <v>34030</v>
      </c>
      <c r="E7" s="137"/>
      <c r="F7" s="137"/>
      <c r="G7" s="89">
        <f ca="1">IFERROR(NOW()-F7,"-")</f>
        <v>45935.448511921299</v>
      </c>
      <c r="H7" s="139">
        <v>45935.421168981484</v>
      </c>
      <c r="I7" s="120" t="str">
        <f>IFERROR(VLOOKUP(D7,DB!A:F,6,0),"")</f>
        <v>SCECO</v>
      </c>
      <c r="J7" s="120" t="str">
        <f>IFERROR(VLOOKUP(D7,DB!A:G,7,0),"")</f>
        <v>Vandalized</v>
      </c>
      <c r="K7" s="137"/>
      <c r="L7" s="126" t="str">
        <f>IFERROR(VLOOKUP(D7,DB!A:I,9,0),"")</f>
        <v>Latis</v>
      </c>
      <c r="M7" s="137"/>
    </row>
    <row r="8" spans="1:16383" ht="31.5" customHeight="1">
      <c r="A8" s="121"/>
      <c r="B8" s="120" t="str">
        <f>IFERROR(VLOOKUP(D8,DB!A:K,11,0),"")</f>
        <v>R6</v>
      </c>
      <c r="C8" s="137">
        <v>3</v>
      </c>
      <c r="D8" s="120" t="s">
        <v>34471</v>
      </c>
      <c r="E8" s="137"/>
      <c r="F8" s="137"/>
      <c r="G8" s="89">
        <f ca="1">IFERROR(NOW()-F8,"-")</f>
        <v>45935.448511921299</v>
      </c>
      <c r="H8" s="139">
        <v>45935.423483796294</v>
      </c>
      <c r="I8" s="120" t="str">
        <f>IFERROR(VLOOKUP(D8,DB!A:F,6,0),"")</f>
        <v>SCECO</v>
      </c>
      <c r="J8" s="120" t="str">
        <f>IFERROR(VLOOKUP(D8,DB!A:G,7,0),"")</f>
        <v>Dead</v>
      </c>
      <c r="K8" s="137" t="s">
        <v>39082</v>
      </c>
      <c r="L8" s="126" t="str">
        <f>IFERROR(VLOOKUP(D8,DB!A:I,9,0),"")</f>
        <v>Latis</v>
      </c>
      <c r="M8" s="137"/>
    </row>
    <row r="9" spans="1:16383" ht="31.5" customHeight="1">
      <c r="A9" s="121"/>
      <c r="B9" s="120" t="str">
        <f>IFERROR(VLOOKUP(D9,DB!A:K,11,0),"")</f>
        <v/>
      </c>
      <c r="C9" s="137"/>
      <c r="D9" s="120"/>
      <c r="E9" s="137"/>
      <c r="F9" s="137"/>
      <c r="G9" s="89">
        <f ca="1">IFERROR(NOW()-F9,"-")</f>
        <v>45935.448511921299</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45935.448511921299</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3"/>
      <c r="E11" s="137"/>
      <c r="F11" s="137"/>
      <c r="G11" s="89">
        <f ca="1">IFERROR(NOW()-F11,"-")</f>
        <v>45935.448511921299</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45935.448511921299</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42" t="s">
        <v>39083</v>
      </c>
      <c r="E13" s="137"/>
      <c r="F13" s="137"/>
      <c r="G13" s="89">
        <f ca="1">IFERROR(NOW()-F13,"-")</f>
        <v>45935.448511921299</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45935.448511921299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45935.448511921299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45935.448511921299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45935.448511921299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45935.448511921299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45935.448511921299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45935.448511921299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45935.448511921299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45935.448511921299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45935.448511921299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45935.448511921299</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45935.448511921299</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45935.448511921299</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45935.448511921299</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45935.448511921299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45935.448511921299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45935.448511921299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45935.448511921299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45935.448511921299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45935.448511921299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45935.448511921299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45935.448511921299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45935.448511921299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45935.448511921299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45935.448511921299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45935.448511921299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45935.448511921299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45935.448511921299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45935.448511921299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45935.448511921299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45935.448511921299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45935.448511921299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45935.448511921299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45935.448511921299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45935.448511921299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45935.448511921299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45935.448511921299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45935.448511921299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45935.448511921299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45935.448511921299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45935.448511921299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45935.448511921299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45935.448511921299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45935.448511921299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45935.448511921299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45935.448511921299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45935.448511921299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45935.448511921299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45935.448511921299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45935.448511921299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45935.448511921299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45935.448511921299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45935.448511921299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45935.448511921299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45935.448511921299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45935.448511921299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45935.448511921299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45935.448511921299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45935.448511921299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45935.448511921299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45935.448511921299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45935.448511921299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45935.448511921299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45935.448511921299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45935.448511921299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45935.448511921299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45935.448511921299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45935.448511921299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45935.448511921299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45935.448511921299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45935.448511921299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45935.448511921299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45935.448511921299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45935.448511921299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45935.448511921299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45935.448511921299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45935.448511921299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45935.448511921299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45935.448511921299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45935.448511921299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45935.448511921299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45935.448511921299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45935.448511921299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45935.448511921299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45935.448511921299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45935.448511921299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45935.448511921299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45935.448511921299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45935.448511921299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45935.448511921299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45935.448511921299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45935.448511921299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45935.448511921299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45935.448511921299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45935.448511921299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45935.448511921299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45935.448511921299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45935.448511921299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45935.448511921299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45935.448511921299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45935.448511921299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45935.448511921299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45935.448511921299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45935.448511921299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45935.448511921299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45935.448511921299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45935.448511921299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45935.448511921299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45935.448511921299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45935.448511921299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45935.448511921299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45935.448511921299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45935.448511921299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45935.448511921299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45935.448511921299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45935.448511921299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45935.448511921299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45935.448511921299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45935.448511921299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45935.448511921299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45935.448511921299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45935.448511921299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45935.448511921299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45935.448511921299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45935.448511921299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45935.448511921299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45935.448511921299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45935.448511921299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45935.448511921299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45935.448511921299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45935.448511921299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45935.448511921299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45935.448511921299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45935.448511921299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45935.448511921299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45935.448511921299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45935.448511921299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45935.448511921299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45935.448511921299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45935.448511921299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45935.448511921299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45935.448511921299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45935.448511921299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45935.448511921299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45935.448511921299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45935.448511921299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45935.448511921299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45935.448511921299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45935.448511921299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45935.448511921299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45935.448511921299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45935.448511921299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45935.448511921299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45935.448511921299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45935.448511921299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45935.448511921299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45935.448511921299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45935.448511921299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45935.448511921299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45935.448511921299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45935.448511921299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45935.448511921299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45935.448511921299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45935.448511921299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45935.448511921299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45935.448511921299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45935.448511921299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45935.448511921299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45935.448511921299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45935.448511921299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45935.448511921299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45935.448511921299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45935.448511921299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45935.448511921299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45935.448511921299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45935.448511921299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45935.448511921299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45935.448511921299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45935.448511921299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45935.448511921299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45935.448511921299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45935.448511921299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45935.448511921299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45935.448511921299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45935.448511921299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45935.448511921299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45935.448511921299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45935.448511921299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45935.448511921299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45935.448511921299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45935.448511921299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45935.448511921299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45935.448511921299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45935.448511921299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45935.448511921299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45935.448511921299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45935.448511921299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45935.448511921299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45935.448511921299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45935.448511921299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45935.448511921299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45935.448511921299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45935.448511921299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45935.448511921299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45935.448511921299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45935.448511921299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45935.448511921299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45935.448511921299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45935.448511921299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45935.448511921299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45935.448511921299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45935.448511921299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45935.448511921299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45935.448511921299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45935.448511921299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45935.448511921299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45935.448511921299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45935.448511921299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45935.448511921299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45935.448511921299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45935.448511921299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45935.448511921299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45935.448511921299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45935.448511921299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45935.448511921299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45935.448511921299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45935.448511921299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45935.448511921299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45935.448511921299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45935.448511921299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45935.448511921299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45935.448511921299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45935.448511921299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45935.448511921299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45935.448511921299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45935.448511921299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45935.448511921299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45935.448511921299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45935.448511921299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45935.448511921299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45935.448511921299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45935.448511921299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45935.448511921299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45935.448511921299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45935.448511921299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45935.448511921299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45935.448511921299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45935.448511921299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45935.448511921299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45935.448511921299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45935.448511921299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45935.448511921299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45935.448511921299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45935.448511921299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45935.448511921299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45935.448511921299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45935.448511921299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45935.448511921299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45935.448511921299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45935.448511921299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45935.448511921299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45935.448511921299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45935.448511921299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45935.448511921299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45935.448511921299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45935.448511921299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45935.448511921299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45935.448511921299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45935.448511921299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45935.448511921299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45935.448511921299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45935.448511921299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45935.448511921299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45935.448511921299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45935.448511921299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45935.448511921299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45935.448511921299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45935.448511921299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45935.448511921299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45935.448511921299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45935.448511921299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45935.448511921299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45935.448511921299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45935.448511921299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45935.448511921299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45935.448511921299</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